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 tabRatio="930" activeTab="2"/>
  </bookViews>
  <sheets>
    <sheet name="INSTRUCTIVO" sheetId="11" r:id="rId1"/>
    <sheet name="IDENTIFICACION" sheetId="10" r:id="rId2"/>
    <sheet name="GESTION ADMINISTRATIVA Y FINANC" sheetId="6" r:id="rId3"/>
    <sheet name="Consolidado autoevaluacion 2018" sheetId="12" r:id="rId4"/>
  </sheets>
  <definedNames>
    <definedName name="_xlnm.Print_Area" localSheetId="2">'GESTION ADMINISTRATIVA Y FINANC'!$A$1:$I$170</definedName>
    <definedName name="OLE_LINK1" localSheetId="1">IDENTIFICACION!#REF!</definedName>
    <definedName name="PROMEDIO">#REF!</definedName>
    <definedName name="_xlnm.Print_Titles" localSheetId="3">'Consolidado autoevaluacion 2018'!$1:$8</definedName>
  </definedNames>
  <calcPr calcId="144525"/>
</workbook>
</file>

<file path=xl/calcChain.xml><?xml version="1.0" encoding="utf-8"?>
<calcChain xmlns="http://schemas.openxmlformats.org/spreadsheetml/2006/main">
  <c r="E13" i="12" l="1"/>
  <c r="C128" i="12" l="1"/>
  <c r="AU127" i="12"/>
  <c r="AT127" i="12"/>
  <c r="AS127" i="12"/>
  <c r="AR127" i="12"/>
  <c r="AQ127" i="12"/>
  <c r="AP127" i="12"/>
  <c r="AO127" i="12"/>
  <c r="AN127" i="12"/>
  <c r="AM127" i="12"/>
  <c r="AL127" i="12"/>
  <c r="AK127" i="12"/>
  <c r="AJ127" i="12"/>
  <c r="AI127" i="12"/>
  <c r="AH127" i="12"/>
  <c r="AG127" i="12"/>
  <c r="AF127" i="12"/>
  <c r="AE127" i="12"/>
  <c r="AD127" i="12"/>
  <c r="AC127" i="12"/>
  <c r="AB127" i="12"/>
  <c r="AA127" i="12"/>
  <c r="Z127" i="12"/>
  <c r="Y127" i="12"/>
  <c r="X127" i="12"/>
  <c r="W127" i="12"/>
  <c r="V127" i="12"/>
  <c r="U127" i="12"/>
  <c r="T127" i="12"/>
  <c r="S127" i="12"/>
  <c r="R127" i="12"/>
  <c r="Q127" i="12"/>
  <c r="P127" i="12"/>
  <c r="O127" i="12"/>
  <c r="N127" i="12"/>
  <c r="M127" i="12"/>
  <c r="L127" i="12"/>
  <c r="K127" i="12"/>
  <c r="J127" i="12"/>
  <c r="I127" i="12"/>
  <c r="H127" i="12"/>
  <c r="G127" i="12"/>
  <c r="F127" i="12"/>
  <c r="E127" i="12"/>
  <c r="D127" i="12"/>
  <c r="C127" i="12"/>
  <c r="AY126" i="12"/>
  <c r="AX126" i="12"/>
  <c r="AW126" i="12"/>
  <c r="AV126" i="12"/>
  <c r="AY125" i="12"/>
  <c r="AX125" i="12"/>
  <c r="AW125" i="12"/>
  <c r="AV125" i="12"/>
  <c r="AY124" i="12"/>
  <c r="AX124" i="12"/>
  <c r="AW124" i="12"/>
  <c r="AV124" i="12"/>
  <c r="AU123" i="12"/>
  <c r="AT123" i="12"/>
  <c r="AS123" i="12"/>
  <c r="AR123" i="12"/>
  <c r="AQ123" i="12"/>
  <c r="AP123" i="12"/>
  <c r="AO123" i="12"/>
  <c r="AN123" i="12"/>
  <c r="AM123" i="12"/>
  <c r="AL123" i="12"/>
  <c r="AK123" i="12"/>
  <c r="AJ123" i="12"/>
  <c r="AI123" i="12"/>
  <c r="AH123" i="12"/>
  <c r="AG123" i="12"/>
  <c r="AF123" i="12"/>
  <c r="AE123" i="12"/>
  <c r="AD123" i="12"/>
  <c r="AC123" i="12"/>
  <c r="AB123" i="12"/>
  <c r="AA123" i="12"/>
  <c r="Z123" i="12"/>
  <c r="Y123" i="12"/>
  <c r="X123" i="12"/>
  <c r="W123" i="12"/>
  <c r="V123" i="12"/>
  <c r="U123" i="12"/>
  <c r="T123" i="12"/>
  <c r="S123" i="12"/>
  <c r="R123" i="12"/>
  <c r="Q123" i="12"/>
  <c r="P123" i="12"/>
  <c r="O123" i="12"/>
  <c r="N123" i="12"/>
  <c r="M123" i="12"/>
  <c r="L123" i="12"/>
  <c r="K123" i="12"/>
  <c r="J123" i="12"/>
  <c r="I123" i="12"/>
  <c r="H123" i="12"/>
  <c r="G123" i="12"/>
  <c r="F123" i="12"/>
  <c r="E123" i="12"/>
  <c r="D123" i="12"/>
  <c r="C123" i="12"/>
  <c r="AY122" i="12"/>
  <c r="AX122" i="12"/>
  <c r="AW122" i="12"/>
  <c r="AV122" i="12"/>
  <c r="AY121" i="12"/>
  <c r="AX121" i="12"/>
  <c r="AW121" i="12"/>
  <c r="AV121" i="12"/>
  <c r="AY120" i="12"/>
  <c r="AX120" i="12"/>
  <c r="AW120" i="12"/>
  <c r="AV120" i="12"/>
  <c r="AU119" i="12"/>
  <c r="AT119" i="12"/>
  <c r="AS119" i="12"/>
  <c r="AR119" i="12"/>
  <c r="AQ119" i="12"/>
  <c r="AP119" i="12"/>
  <c r="AO119" i="12"/>
  <c r="AN119" i="12"/>
  <c r="AM119" i="12"/>
  <c r="AL119" i="12"/>
  <c r="AK119" i="12"/>
  <c r="AJ119" i="12"/>
  <c r="AI119" i="12"/>
  <c r="AH119" i="12"/>
  <c r="AG119" i="12"/>
  <c r="AF119" i="12"/>
  <c r="AE119" i="12"/>
  <c r="AD119" i="12"/>
  <c r="AC119" i="12"/>
  <c r="AB119" i="12"/>
  <c r="AA119" i="12"/>
  <c r="Z119" i="12"/>
  <c r="Y119" i="12"/>
  <c r="X119" i="12"/>
  <c r="W119" i="12"/>
  <c r="V119" i="12"/>
  <c r="U119" i="12"/>
  <c r="T119" i="12"/>
  <c r="S119" i="12"/>
  <c r="R119" i="12"/>
  <c r="Q119" i="12"/>
  <c r="P119" i="12"/>
  <c r="O119" i="12"/>
  <c r="N119" i="12"/>
  <c r="M119" i="12"/>
  <c r="L119" i="12"/>
  <c r="K119" i="12"/>
  <c r="J119" i="12"/>
  <c r="I119" i="12"/>
  <c r="H119" i="12"/>
  <c r="G119" i="12"/>
  <c r="F119" i="12"/>
  <c r="E119" i="12"/>
  <c r="D119" i="12"/>
  <c r="C119" i="12"/>
  <c r="AY118" i="12"/>
  <c r="AX118" i="12"/>
  <c r="AW118" i="12"/>
  <c r="AV118" i="12"/>
  <c r="AY116" i="12"/>
  <c r="AX116" i="12"/>
  <c r="AW116" i="12"/>
  <c r="AV116" i="12"/>
  <c r="AY115" i="12"/>
  <c r="AX115" i="12"/>
  <c r="AW115" i="12"/>
  <c r="AV115" i="12"/>
  <c r="AY114" i="12"/>
  <c r="AX114" i="12"/>
  <c r="AW114" i="12"/>
  <c r="AV114" i="12"/>
  <c r="AU113" i="12"/>
  <c r="AT113" i="12"/>
  <c r="AT128" i="12" s="1"/>
  <c r="AT129" i="12" s="1"/>
  <c r="AS113" i="12"/>
  <c r="AR113" i="12"/>
  <c r="AR128" i="12" s="1"/>
  <c r="AR129" i="12" s="1"/>
  <c r="AQ113" i="12"/>
  <c r="AP113" i="12"/>
  <c r="AP128" i="12" s="1"/>
  <c r="AP129" i="12" s="1"/>
  <c r="AO113" i="12"/>
  <c r="AN113" i="12"/>
  <c r="AN128" i="12" s="1"/>
  <c r="AN129" i="12" s="1"/>
  <c r="AM113" i="12"/>
  <c r="AL113" i="12"/>
  <c r="AL128" i="12" s="1"/>
  <c r="AL129" i="12" s="1"/>
  <c r="AK113" i="12"/>
  <c r="AJ113" i="12"/>
  <c r="AJ128" i="12" s="1"/>
  <c r="AJ129" i="12" s="1"/>
  <c r="AI113" i="12"/>
  <c r="AI128" i="12" s="1"/>
  <c r="AI129" i="12" s="1"/>
  <c r="AH113" i="12"/>
  <c r="AH128" i="12" s="1"/>
  <c r="AH129" i="12" s="1"/>
  <c r="AG113" i="12"/>
  <c r="AF113" i="12"/>
  <c r="AF128" i="12" s="1"/>
  <c r="AF129" i="12" s="1"/>
  <c r="AE113" i="12"/>
  <c r="AD113" i="12"/>
  <c r="AD128" i="12" s="1"/>
  <c r="AD129" i="12" s="1"/>
  <c r="AC113" i="12"/>
  <c r="AB113" i="12"/>
  <c r="AA113" i="12"/>
  <c r="Z113" i="12"/>
  <c r="Z128" i="12" s="1"/>
  <c r="Z129" i="12" s="1"/>
  <c r="Y113" i="12"/>
  <c r="X113" i="12"/>
  <c r="X128" i="12" s="1"/>
  <c r="X129" i="12" s="1"/>
  <c r="W113" i="12"/>
  <c r="V113" i="12"/>
  <c r="V128" i="12" s="1"/>
  <c r="V129" i="12" s="1"/>
  <c r="U113" i="12"/>
  <c r="T113" i="12"/>
  <c r="T128" i="12" s="1"/>
  <c r="T129" i="12" s="1"/>
  <c r="S113" i="12"/>
  <c r="R113" i="12"/>
  <c r="R128" i="12" s="1"/>
  <c r="R129" i="12" s="1"/>
  <c r="Q113" i="12"/>
  <c r="P113" i="12"/>
  <c r="P128" i="12" s="1"/>
  <c r="P129" i="12" s="1"/>
  <c r="O113" i="12"/>
  <c r="N113" i="12"/>
  <c r="N128" i="12" s="1"/>
  <c r="N129" i="12" s="1"/>
  <c r="M113" i="12"/>
  <c r="L113" i="12"/>
  <c r="L128" i="12" s="1"/>
  <c r="L129" i="12" s="1"/>
  <c r="K113" i="12"/>
  <c r="J113" i="12"/>
  <c r="J128" i="12" s="1"/>
  <c r="J129" i="12" s="1"/>
  <c r="I113" i="12"/>
  <c r="H113" i="12"/>
  <c r="H128" i="12" s="1"/>
  <c r="H129" i="12" s="1"/>
  <c r="G113" i="12"/>
  <c r="F113" i="12"/>
  <c r="E113" i="12"/>
  <c r="D113" i="12"/>
  <c r="C113" i="12"/>
  <c r="AY112" i="12"/>
  <c r="AX112" i="12"/>
  <c r="AW112" i="12"/>
  <c r="AV112" i="12"/>
  <c r="AY111" i="12"/>
  <c r="AX111" i="12"/>
  <c r="AW111" i="12"/>
  <c r="AV111" i="12"/>
  <c r="AY110" i="12"/>
  <c r="AX110" i="12"/>
  <c r="AW110" i="12"/>
  <c r="AV110" i="12"/>
  <c r="AY109" i="12"/>
  <c r="AX109" i="12"/>
  <c r="AW109" i="12"/>
  <c r="AV109" i="12"/>
  <c r="C107" i="12"/>
  <c r="AU106" i="12"/>
  <c r="AT106" i="12"/>
  <c r="AS106" i="12"/>
  <c r="AR106" i="12"/>
  <c r="AQ106" i="12"/>
  <c r="AP106" i="12"/>
  <c r="AO106" i="12"/>
  <c r="AN106" i="12"/>
  <c r="AM106" i="12"/>
  <c r="AL106" i="12"/>
  <c r="AK106" i="12"/>
  <c r="AJ106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C106" i="12"/>
  <c r="AY105" i="12"/>
  <c r="AX105" i="12"/>
  <c r="AW105" i="12"/>
  <c r="AV105" i="12"/>
  <c r="AY104" i="12"/>
  <c r="AX104" i="12"/>
  <c r="AW104" i="12"/>
  <c r="AV104" i="12"/>
  <c r="AY103" i="12"/>
  <c r="AX103" i="12"/>
  <c r="AW103" i="12"/>
  <c r="AV103" i="12"/>
  <c r="AY102" i="12"/>
  <c r="AX102" i="12"/>
  <c r="AW102" i="12"/>
  <c r="AW106" i="12" s="1"/>
  <c r="AV102" i="12"/>
  <c r="AU101" i="12"/>
  <c r="AT101" i="12"/>
  <c r="AS101" i="12"/>
  <c r="AR101" i="12"/>
  <c r="AQ101" i="12"/>
  <c r="AP101" i="12"/>
  <c r="AO101" i="12"/>
  <c r="AN101" i="12"/>
  <c r="AM101" i="12"/>
  <c r="AL101" i="12"/>
  <c r="AK101" i="12"/>
  <c r="AJ101" i="12"/>
  <c r="AI101" i="12"/>
  <c r="AH101" i="12"/>
  <c r="AG101" i="12"/>
  <c r="AF101" i="12"/>
  <c r="AE101" i="12"/>
  <c r="AD101" i="12"/>
  <c r="AC101" i="12"/>
  <c r="AB101" i="12"/>
  <c r="AA101" i="12"/>
  <c r="Z101" i="12"/>
  <c r="Y101" i="12"/>
  <c r="X101" i="12"/>
  <c r="W101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AY100" i="12"/>
  <c r="AX100" i="12"/>
  <c r="AW100" i="12"/>
  <c r="AV100" i="12"/>
  <c r="AY99" i="12"/>
  <c r="AX99" i="12"/>
  <c r="AW99" i="12"/>
  <c r="AV99" i="12"/>
  <c r="AY98" i="12"/>
  <c r="AX98" i="12"/>
  <c r="AW98" i="12"/>
  <c r="AV98" i="12"/>
  <c r="AY97" i="12"/>
  <c r="AX97" i="12"/>
  <c r="AW97" i="12"/>
  <c r="AV97" i="12"/>
  <c r="AY96" i="12"/>
  <c r="AX96" i="12"/>
  <c r="AW96" i="12"/>
  <c r="AV96" i="12"/>
  <c r="AY95" i="12"/>
  <c r="AX95" i="12"/>
  <c r="AW95" i="12"/>
  <c r="AV95" i="12"/>
  <c r="AY94" i="12"/>
  <c r="AX94" i="12"/>
  <c r="AW94" i="12"/>
  <c r="AV94" i="12"/>
  <c r="AY93" i="12"/>
  <c r="AX93" i="12"/>
  <c r="AW93" i="12"/>
  <c r="AV93" i="12"/>
  <c r="AY92" i="12"/>
  <c r="AX92" i="12"/>
  <c r="AW92" i="12"/>
  <c r="AV92" i="12"/>
  <c r="AY91" i="12"/>
  <c r="AX91" i="12"/>
  <c r="AW91" i="12"/>
  <c r="AV91" i="12"/>
  <c r="AU90" i="12"/>
  <c r="AT90" i="12"/>
  <c r="AS90" i="12"/>
  <c r="AR90" i="12"/>
  <c r="AQ90" i="12"/>
  <c r="AP90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AY89" i="12"/>
  <c r="AX89" i="12"/>
  <c r="AW89" i="12"/>
  <c r="AV89" i="12"/>
  <c r="AY88" i="12"/>
  <c r="AX88" i="12"/>
  <c r="AW88" i="12"/>
  <c r="AW90" i="12" s="1"/>
  <c r="AV88" i="12"/>
  <c r="AU87" i="12"/>
  <c r="AT87" i="12"/>
  <c r="AS87" i="12"/>
  <c r="AR87" i="12"/>
  <c r="AQ87" i="12"/>
  <c r="AP87" i="12"/>
  <c r="AO87" i="12"/>
  <c r="AN87" i="12"/>
  <c r="AM87" i="12"/>
  <c r="AL87" i="12"/>
  <c r="AK87" i="12"/>
  <c r="AJ87" i="12"/>
  <c r="AI87" i="12"/>
  <c r="AH87" i="12"/>
  <c r="AG87" i="12"/>
  <c r="AF87" i="12"/>
  <c r="AE87" i="12"/>
  <c r="AD87" i="12"/>
  <c r="AC87" i="12"/>
  <c r="AB87" i="12"/>
  <c r="AA87" i="12"/>
  <c r="Z87" i="12"/>
  <c r="Y87" i="12"/>
  <c r="X87" i="12"/>
  <c r="W87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C87" i="12"/>
  <c r="AY86" i="12"/>
  <c r="AX86" i="12"/>
  <c r="AW86" i="12"/>
  <c r="AV86" i="12"/>
  <c r="AY85" i="12"/>
  <c r="AX85" i="12"/>
  <c r="AW85" i="12"/>
  <c r="AV85" i="12"/>
  <c r="AY84" i="12"/>
  <c r="AX84" i="12"/>
  <c r="AW84" i="12"/>
  <c r="AV84" i="12"/>
  <c r="AY83" i="12"/>
  <c r="AX83" i="12"/>
  <c r="AW83" i="12"/>
  <c r="AV83" i="12"/>
  <c r="AY82" i="12"/>
  <c r="AX82" i="12"/>
  <c r="AW82" i="12"/>
  <c r="AV82" i="12"/>
  <c r="AY81" i="12"/>
  <c r="AX81" i="12"/>
  <c r="AW81" i="12"/>
  <c r="AV81" i="12"/>
  <c r="AY80" i="12"/>
  <c r="AX80" i="12"/>
  <c r="AW80" i="12"/>
  <c r="AV80" i="12"/>
  <c r="AV87" i="12" s="1"/>
  <c r="AU79" i="12"/>
  <c r="AT79" i="12"/>
  <c r="AS79" i="12"/>
  <c r="AR79" i="12"/>
  <c r="AQ79" i="12"/>
  <c r="AP79" i="12"/>
  <c r="AO79" i="12"/>
  <c r="AN79" i="12"/>
  <c r="AN107" i="12" s="1"/>
  <c r="AN108" i="12" s="1"/>
  <c r="AM79" i="12"/>
  <c r="AL79" i="12"/>
  <c r="AL107" i="12" s="1"/>
  <c r="AL108" i="12" s="1"/>
  <c r="AK79" i="12"/>
  <c r="AJ79" i="12"/>
  <c r="AJ107" i="12" s="1"/>
  <c r="AJ108" i="12" s="1"/>
  <c r="AI79" i="12"/>
  <c r="AH79" i="12"/>
  <c r="AH107" i="12" s="1"/>
  <c r="AH108" i="12" s="1"/>
  <c r="AG79" i="12"/>
  <c r="AF79" i="12"/>
  <c r="AF107" i="12" s="1"/>
  <c r="AF108" i="12" s="1"/>
  <c r="AE79" i="12"/>
  <c r="AD79" i="12"/>
  <c r="AD107" i="12" s="1"/>
  <c r="AD108" i="12" s="1"/>
  <c r="AC79" i="12"/>
  <c r="AB79" i="12"/>
  <c r="AB107" i="12" s="1"/>
  <c r="AB108" i="12" s="1"/>
  <c r="AA79" i="12"/>
  <c r="Z79" i="12"/>
  <c r="Z107" i="12" s="1"/>
  <c r="Z108" i="12" s="1"/>
  <c r="Y79" i="12"/>
  <c r="X79" i="12"/>
  <c r="X107" i="12" s="1"/>
  <c r="X108" i="12" s="1"/>
  <c r="W79" i="12"/>
  <c r="V79" i="12"/>
  <c r="V107" i="12" s="1"/>
  <c r="V108" i="12" s="1"/>
  <c r="U79" i="12"/>
  <c r="T79" i="12"/>
  <c r="T107" i="12" s="1"/>
  <c r="T108" i="12" s="1"/>
  <c r="S79" i="12"/>
  <c r="R79" i="12"/>
  <c r="R107" i="12" s="1"/>
  <c r="R108" i="12" s="1"/>
  <c r="Q79" i="12"/>
  <c r="P79" i="12"/>
  <c r="P107" i="12" s="1"/>
  <c r="P108" i="12" s="1"/>
  <c r="O79" i="12"/>
  <c r="N79" i="12"/>
  <c r="N107" i="12" s="1"/>
  <c r="N108" i="12" s="1"/>
  <c r="M79" i="12"/>
  <c r="L79" i="12"/>
  <c r="L107" i="12" s="1"/>
  <c r="L108" i="12" s="1"/>
  <c r="K79" i="12"/>
  <c r="J79" i="12"/>
  <c r="J107" i="12" s="1"/>
  <c r="J108" i="12" s="1"/>
  <c r="I79" i="12"/>
  <c r="H79" i="12"/>
  <c r="H107" i="12" s="1"/>
  <c r="H108" i="12" s="1"/>
  <c r="G79" i="12"/>
  <c r="F79" i="12"/>
  <c r="E79" i="12"/>
  <c r="D79" i="12"/>
  <c r="C79" i="12"/>
  <c r="AY78" i="12"/>
  <c r="AX78" i="12"/>
  <c r="AW78" i="12"/>
  <c r="AV78" i="12"/>
  <c r="AY77" i="12"/>
  <c r="AX77" i="12"/>
  <c r="AW77" i="12"/>
  <c r="AV77" i="12"/>
  <c r="AY76" i="12"/>
  <c r="AX76" i="12"/>
  <c r="AW76" i="12"/>
  <c r="AW79" i="12" s="1"/>
  <c r="AV76" i="12"/>
  <c r="C74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AY72" i="12"/>
  <c r="AX72" i="12"/>
  <c r="AW72" i="12"/>
  <c r="AV72" i="12"/>
  <c r="AY71" i="12"/>
  <c r="AX71" i="12"/>
  <c r="AW71" i="12"/>
  <c r="AV71" i="12"/>
  <c r="AY70" i="12"/>
  <c r="AX70" i="12"/>
  <c r="AW70" i="12"/>
  <c r="AV70" i="12"/>
  <c r="AY69" i="12"/>
  <c r="AX69" i="12"/>
  <c r="AW69" i="12"/>
  <c r="AV69" i="12"/>
  <c r="AY68" i="12"/>
  <c r="AX68" i="12"/>
  <c r="AW68" i="12"/>
  <c r="AV68" i="12"/>
  <c r="AY67" i="12"/>
  <c r="AX67" i="12"/>
  <c r="AW67" i="12"/>
  <c r="AV67" i="12"/>
  <c r="AU66" i="12"/>
  <c r="AT66" i="12"/>
  <c r="AS66" i="12"/>
  <c r="AR66" i="12"/>
  <c r="AQ66" i="12"/>
  <c r="AP66" i="12"/>
  <c r="AO66" i="12"/>
  <c r="AN66" i="12"/>
  <c r="AM66" i="12"/>
  <c r="AL66" i="12"/>
  <c r="AK66" i="12"/>
  <c r="AJ66" i="12"/>
  <c r="AI66" i="12"/>
  <c r="AH66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AY65" i="12"/>
  <c r="AX65" i="12"/>
  <c r="AW65" i="12"/>
  <c r="AV65" i="12"/>
  <c r="AY64" i="12"/>
  <c r="AX64" i="12"/>
  <c r="AW64" i="12"/>
  <c r="AV64" i="12"/>
  <c r="AY63" i="12"/>
  <c r="AX63" i="12"/>
  <c r="AW63" i="12"/>
  <c r="AV63" i="12"/>
  <c r="AY62" i="12"/>
  <c r="AX62" i="12"/>
  <c r="AX66" i="12" s="1"/>
  <c r="AW62" i="12"/>
  <c r="AV62" i="12"/>
  <c r="AU61" i="12"/>
  <c r="AT61" i="12"/>
  <c r="AS61" i="12"/>
  <c r="AR61" i="12"/>
  <c r="AQ61" i="12"/>
  <c r="AP61" i="12"/>
  <c r="AO61" i="12"/>
  <c r="AN61" i="12"/>
  <c r="AM61" i="12"/>
  <c r="AL61" i="12"/>
  <c r="AK61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AY60" i="12"/>
  <c r="AX60" i="12"/>
  <c r="AW60" i="12"/>
  <c r="AV60" i="12"/>
  <c r="AY59" i="12"/>
  <c r="AX59" i="12"/>
  <c r="AW59" i="12"/>
  <c r="AV59" i="12"/>
  <c r="AY58" i="12"/>
  <c r="AX58" i="12"/>
  <c r="AW58" i="12"/>
  <c r="AV58" i="12"/>
  <c r="AY57" i="12"/>
  <c r="AX57" i="12"/>
  <c r="AW57" i="12"/>
  <c r="AW61" i="12" s="1"/>
  <c r="AV57" i="12"/>
  <c r="AU56" i="12"/>
  <c r="AT56" i="12"/>
  <c r="AS56" i="12"/>
  <c r="AS74" i="12" s="1"/>
  <c r="AS75" i="12" s="1"/>
  <c r="AR56" i="12"/>
  <c r="AQ56" i="12"/>
  <c r="AP56" i="12"/>
  <c r="AO56" i="12"/>
  <c r="AO74" i="12" s="1"/>
  <c r="AO75" i="12" s="1"/>
  <c r="AN56" i="12"/>
  <c r="AM56" i="12"/>
  <c r="AL56" i="12"/>
  <c r="AK56" i="12"/>
  <c r="AK74" i="12" s="1"/>
  <c r="AK75" i="12" s="1"/>
  <c r="AJ56" i="12"/>
  <c r="AI56" i="12"/>
  <c r="AH56" i="12"/>
  <c r="AG56" i="12"/>
  <c r="AG74" i="12" s="1"/>
  <c r="AG75" i="12" s="1"/>
  <c r="AF56" i="12"/>
  <c r="AE56" i="12"/>
  <c r="AD56" i="12"/>
  <c r="AC56" i="12"/>
  <c r="AC74" i="12" s="1"/>
  <c r="AC75" i="12" s="1"/>
  <c r="AB56" i="12"/>
  <c r="AA56" i="12"/>
  <c r="Z56" i="12"/>
  <c r="Y56" i="12"/>
  <c r="Y74" i="12" s="1"/>
  <c r="Y75" i="12" s="1"/>
  <c r="X56" i="12"/>
  <c r="W56" i="12"/>
  <c r="V56" i="12"/>
  <c r="U56" i="12"/>
  <c r="U74" i="12" s="1"/>
  <c r="U75" i="12" s="1"/>
  <c r="T56" i="12"/>
  <c r="S56" i="12"/>
  <c r="R56" i="12"/>
  <c r="Q56" i="12"/>
  <c r="Q74" i="12" s="1"/>
  <c r="Q75" i="12" s="1"/>
  <c r="P56" i="12"/>
  <c r="O56" i="12"/>
  <c r="N56" i="12"/>
  <c r="M56" i="12"/>
  <c r="M74" i="12" s="1"/>
  <c r="M75" i="12" s="1"/>
  <c r="L56" i="12"/>
  <c r="K56" i="12"/>
  <c r="J56" i="12"/>
  <c r="I56" i="12"/>
  <c r="I74" i="12" s="1"/>
  <c r="I75" i="12" s="1"/>
  <c r="H56" i="12"/>
  <c r="G56" i="12"/>
  <c r="F56" i="12"/>
  <c r="E56" i="12"/>
  <c r="D56" i="12"/>
  <c r="C56" i="12"/>
  <c r="AY55" i="12"/>
  <c r="AX55" i="12"/>
  <c r="AW55" i="12"/>
  <c r="AV55" i="12"/>
  <c r="AY54" i="12"/>
  <c r="AX54" i="12"/>
  <c r="AW54" i="12"/>
  <c r="AV54" i="12"/>
  <c r="AY53" i="12"/>
  <c r="AX53" i="12"/>
  <c r="AW53" i="12"/>
  <c r="AV53" i="12"/>
  <c r="AY52" i="12"/>
  <c r="AX52" i="12"/>
  <c r="AW52" i="12"/>
  <c r="AV52" i="12"/>
  <c r="AY51" i="12"/>
  <c r="AX51" i="12"/>
  <c r="AX56" i="12" s="1"/>
  <c r="AW51" i="12"/>
  <c r="AV51" i="12"/>
  <c r="C49" i="12"/>
  <c r="AU48" i="12"/>
  <c r="AT48" i="12"/>
  <c r="AS48" i="12"/>
  <c r="AR48" i="12"/>
  <c r="AQ48" i="12"/>
  <c r="AP48" i="12"/>
  <c r="AO48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AY47" i="12"/>
  <c r="AX47" i="12"/>
  <c r="AW47" i="12"/>
  <c r="AV47" i="12"/>
  <c r="AY46" i="12"/>
  <c r="AX46" i="12"/>
  <c r="AW46" i="12"/>
  <c r="AV46" i="12"/>
  <c r="AY45" i="12"/>
  <c r="AX45" i="12"/>
  <c r="AW45" i="12"/>
  <c r="AV45" i="12"/>
  <c r="AY44" i="12"/>
  <c r="AX44" i="12"/>
  <c r="AW44" i="12"/>
  <c r="AV44" i="12"/>
  <c r="AU43" i="12"/>
  <c r="AT43" i="12"/>
  <c r="AS43" i="12"/>
  <c r="AR43" i="12"/>
  <c r="AQ43" i="12"/>
  <c r="AP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AY42" i="12"/>
  <c r="AX42" i="12"/>
  <c r="AW42" i="12"/>
  <c r="AV42" i="12"/>
  <c r="AY41" i="12"/>
  <c r="AX41" i="12"/>
  <c r="AW41" i="12"/>
  <c r="AV41" i="12"/>
  <c r="AY40" i="12"/>
  <c r="AX40" i="12"/>
  <c r="AW40" i="12"/>
  <c r="AV40" i="12"/>
  <c r="AY39" i="12"/>
  <c r="AX39" i="12"/>
  <c r="AW39" i="12"/>
  <c r="AV39" i="12"/>
  <c r="AY38" i="12"/>
  <c r="AX38" i="12"/>
  <c r="AW38" i="12"/>
  <c r="AV38" i="12"/>
  <c r="AY37" i="12"/>
  <c r="AX37" i="12"/>
  <c r="AW37" i="12"/>
  <c r="AV37" i="12"/>
  <c r="AY36" i="12"/>
  <c r="AX36" i="12"/>
  <c r="AW36" i="12"/>
  <c r="AV36" i="12"/>
  <c r="AY35" i="12"/>
  <c r="AX35" i="12"/>
  <c r="AW35" i="12"/>
  <c r="AV35" i="12"/>
  <c r="AY34" i="12"/>
  <c r="AY43" i="12" s="1"/>
  <c r="AX34" i="12"/>
  <c r="AX43" i="12" s="1"/>
  <c r="AW34" i="12"/>
  <c r="AW43" i="12" s="1"/>
  <c r="AV34" i="12"/>
  <c r="AV43" i="12" s="1"/>
  <c r="AU33" i="12"/>
  <c r="AT33" i="12"/>
  <c r="AS33" i="12"/>
  <c r="AR33" i="12"/>
  <c r="AQ33" i="12"/>
  <c r="AP33" i="12"/>
  <c r="AO33" i="12"/>
  <c r="AN33" i="12"/>
  <c r="AM33" i="12"/>
  <c r="AL33" i="12"/>
  <c r="AK33" i="12"/>
  <c r="AJ33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AY32" i="12"/>
  <c r="AX32" i="12"/>
  <c r="AW32" i="12"/>
  <c r="AV32" i="12"/>
  <c r="AY31" i="12"/>
  <c r="AX31" i="12"/>
  <c r="AW31" i="12"/>
  <c r="AV31" i="12"/>
  <c r="AY30" i="12"/>
  <c r="AX30" i="12"/>
  <c r="AW30" i="12"/>
  <c r="AV30" i="12"/>
  <c r="AY29" i="12"/>
  <c r="AX29" i="12"/>
  <c r="AW29" i="12"/>
  <c r="AV29" i="12"/>
  <c r="AU28" i="12"/>
  <c r="AT28" i="12"/>
  <c r="AS28" i="12"/>
  <c r="AR28" i="12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AY27" i="12"/>
  <c r="AX27" i="12"/>
  <c r="AW27" i="12"/>
  <c r="AV27" i="12"/>
  <c r="AY26" i="12"/>
  <c r="AX26" i="12"/>
  <c r="AW26" i="12"/>
  <c r="AV26" i="12"/>
  <c r="AY25" i="12"/>
  <c r="AX25" i="12"/>
  <c r="AW25" i="12"/>
  <c r="AV25" i="12"/>
  <c r="AY24" i="12"/>
  <c r="AX24" i="12"/>
  <c r="AW24" i="12"/>
  <c r="AV24" i="12"/>
  <c r="AY23" i="12"/>
  <c r="AX23" i="12"/>
  <c r="AW23" i="12"/>
  <c r="AV23" i="12"/>
  <c r="AY22" i="12"/>
  <c r="AX22" i="12"/>
  <c r="AW22" i="12"/>
  <c r="AV22" i="12"/>
  <c r="AY21" i="12"/>
  <c r="AX21" i="12"/>
  <c r="AW21" i="12"/>
  <c r="AV21" i="12"/>
  <c r="AY20" i="12"/>
  <c r="AX20" i="12"/>
  <c r="AW20" i="12"/>
  <c r="AV20" i="12"/>
  <c r="AU19" i="12"/>
  <c r="AT19" i="12"/>
  <c r="AS19" i="12"/>
  <c r="AR19" i="12"/>
  <c r="AQ19" i="12"/>
  <c r="AP19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AY18" i="12"/>
  <c r="AX18" i="12"/>
  <c r="AW18" i="12"/>
  <c r="AV18" i="12"/>
  <c r="AY17" i="12"/>
  <c r="AX17" i="12"/>
  <c r="AW17" i="12"/>
  <c r="AV17" i="12"/>
  <c r="AY16" i="12"/>
  <c r="AX16" i="12"/>
  <c r="AW16" i="12"/>
  <c r="AV16" i="12"/>
  <c r="AY15" i="12"/>
  <c r="AX15" i="12"/>
  <c r="AW15" i="12"/>
  <c r="AV15" i="12"/>
  <c r="AY14" i="12"/>
  <c r="AX14" i="12"/>
  <c r="AW14" i="12"/>
  <c r="AV14" i="12"/>
  <c r="AU13" i="12"/>
  <c r="AT13" i="12"/>
  <c r="AS13" i="12"/>
  <c r="AR13" i="12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D13" i="12"/>
  <c r="AY12" i="12"/>
  <c r="AX12" i="12"/>
  <c r="AW12" i="12"/>
  <c r="AV12" i="12"/>
  <c r="AY11" i="12"/>
  <c r="AX11" i="12"/>
  <c r="AW11" i="12"/>
  <c r="AV11" i="12"/>
  <c r="AY10" i="12"/>
  <c r="AX10" i="12"/>
  <c r="AW10" i="12"/>
  <c r="AV10" i="12"/>
  <c r="AY9" i="12"/>
  <c r="AY13" i="12" s="1"/>
  <c r="AX9" i="12"/>
  <c r="AX13" i="12" s="1"/>
  <c r="AW9" i="12"/>
  <c r="AV9" i="12"/>
  <c r="AV13" i="12" s="1"/>
  <c r="F107" i="12" l="1"/>
  <c r="F108" i="12" s="1"/>
  <c r="AW13" i="12"/>
  <c r="F128" i="12"/>
  <c r="F129" i="12" s="1"/>
  <c r="E74" i="12"/>
  <c r="E75" i="12" s="1"/>
  <c r="G74" i="12"/>
  <c r="G75" i="12" s="1"/>
  <c r="K74" i="12"/>
  <c r="K75" i="12" s="1"/>
  <c r="O74" i="12"/>
  <c r="O75" i="12" s="1"/>
  <c r="S74" i="12"/>
  <c r="S75" i="12" s="1"/>
  <c r="W74" i="12"/>
  <c r="W75" i="12" s="1"/>
  <c r="AA74" i="12"/>
  <c r="AA75" i="12" s="1"/>
  <c r="AE74" i="12"/>
  <c r="AE75" i="12" s="1"/>
  <c r="AI74" i="12"/>
  <c r="AI75" i="12" s="1"/>
  <c r="AM74" i="12"/>
  <c r="AM75" i="12" s="1"/>
  <c r="AQ74" i="12"/>
  <c r="AQ75" i="12" s="1"/>
  <c r="AU74" i="12"/>
  <c r="AU75" i="12" s="1"/>
  <c r="AX48" i="12"/>
  <c r="G107" i="12"/>
  <c r="G108" i="12" s="1"/>
  <c r="I107" i="12"/>
  <c r="I108" i="12" s="1"/>
  <c r="K107" i="12"/>
  <c r="K108" i="12" s="1"/>
  <c r="M107" i="12"/>
  <c r="M108" i="12" s="1"/>
  <c r="O107" i="12"/>
  <c r="O108" i="12" s="1"/>
  <c r="Q107" i="12"/>
  <c r="Q108" i="12" s="1"/>
  <c r="S107" i="12"/>
  <c r="S108" i="12" s="1"/>
  <c r="U107" i="12"/>
  <c r="U108" i="12" s="1"/>
  <c r="W107" i="12"/>
  <c r="W108" i="12" s="1"/>
  <c r="Y107" i="12"/>
  <c r="Y108" i="12" s="1"/>
  <c r="AA107" i="12"/>
  <c r="AA108" i="12" s="1"/>
  <c r="AC107" i="12"/>
  <c r="AC108" i="12" s="1"/>
  <c r="AE107" i="12"/>
  <c r="AE108" i="12" s="1"/>
  <c r="AG107" i="12"/>
  <c r="AG108" i="12" s="1"/>
  <c r="AI107" i="12"/>
  <c r="AI108" i="12" s="1"/>
  <c r="AK107" i="12"/>
  <c r="AK108" i="12" s="1"/>
  <c r="AM107" i="12"/>
  <c r="AM108" i="12" s="1"/>
  <c r="AO107" i="12"/>
  <c r="AO108" i="12" s="1"/>
  <c r="AQ107" i="12"/>
  <c r="AQ108" i="12" s="1"/>
  <c r="AS107" i="12"/>
  <c r="AS108" i="12" s="1"/>
  <c r="AU107" i="12"/>
  <c r="AU108" i="12" s="1"/>
  <c r="G128" i="12"/>
  <c r="G129" i="12" s="1"/>
  <c r="I128" i="12"/>
  <c r="I129" i="12" s="1"/>
  <c r="K128" i="12"/>
  <c r="K129" i="12" s="1"/>
  <c r="M128" i="12"/>
  <c r="M129" i="12" s="1"/>
  <c r="O128" i="12"/>
  <c r="O129" i="12" s="1"/>
  <c r="Q128" i="12"/>
  <c r="Q129" i="12" s="1"/>
  <c r="S128" i="12"/>
  <c r="S129" i="12" s="1"/>
  <c r="U128" i="12"/>
  <c r="U129" i="12" s="1"/>
  <c r="W128" i="12"/>
  <c r="W129" i="12" s="1"/>
  <c r="Y128" i="12"/>
  <c r="Y129" i="12" s="1"/>
  <c r="AA128" i="12"/>
  <c r="AA129" i="12" s="1"/>
  <c r="AC128" i="12"/>
  <c r="AC129" i="12" s="1"/>
  <c r="AE128" i="12"/>
  <c r="AE129" i="12" s="1"/>
  <c r="AG128" i="12"/>
  <c r="AG129" i="12" s="1"/>
  <c r="AK128" i="12"/>
  <c r="AK129" i="12" s="1"/>
  <c r="AM128" i="12"/>
  <c r="AM129" i="12" s="1"/>
  <c r="AO128" i="12"/>
  <c r="AO129" i="12" s="1"/>
  <c r="AQ128" i="12"/>
  <c r="AQ129" i="12" s="1"/>
  <c r="AS128" i="12"/>
  <c r="AS129" i="12" s="1"/>
  <c r="AU128" i="12"/>
  <c r="AU129" i="12" s="1"/>
  <c r="AX87" i="12"/>
  <c r="AX101" i="12"/>
  <c r="G49" i="12"/>
  <c r="G50" i="12" s="1"/>
  <c r="K49" i="12"/>
  <c r="K50" i="12" s="1"/>
  <c r="O49" i="12"/>
  <c r="O50" i="12" s="1"/>
  <c r="S49" i="12"/>
  <c r="S50" i="12" s="1"/>
  <c r="W49" i="12"/>
  <c r="W50" i="12" s="1"/>
  <c r="AC49" i="12"/>
  <c r="AC50" i="12" s="1"/>
  <c r="AG49" i="12"/>
  <c r="AG50" i="12" s="1"/>
  <c r="AK49" i="12"/>
  <c r="AK50" i="12" s="1"/>
  <c r="AO49" i="12"/>
  <c r="AO50" i="12" s="1"/>
  <c r="AU49" i="12"/>
  <c r="AU50" i="12" s="1"/>
  <c r="AV56" i="12"/>
  <c r="AY106" i="12"/>
  <c r="AW123" i="12"/>
  <c r="AY123" i="12"/>
  <c r="AV127" i="12"/>
  <c r="AX127" i="12"/>
  <c r="I49" i="12"/>
  <c r="I50" i="12" s="1"/>
  <c r="M49" i="12"/>
  <c r="M50" i="12" s="1"/>
  <c r="Q49" i="12"/>
  <c r="Q50" i="12" s="1"/>
  <c r="U49" i="12"/>
  <c r="U50" i="12" s="1"/>
  <c r="Y49" i="12"/>
  <c r="Y50" i="12" s="1"/>
  <c r="AA49" i="12"/>
  <c r="AA50" i="12" s="1"/>
  <c r="AE49" i="12"/>
  <c r="AE50" i="12" s="1"/>
  <c r="AI49" i="12"/>
  <c r="AI50" i="12" s="1"/>
  <c r="AM49" i="12"/>
  <c r="AM50" i="12" s="1"/>
  <c r="AQ49" i="12"/>
  <c r="AQ50" i="12" s="1"/>
  <c r="AS49" i="12"/>
  <c r="AS50" i="12" s="1"/>
  <c r="AY61" i="12"/>
  <c r="AV66" i="12"/>
  <c r="AY73" i="12"/>
  <c r="AY79" i="12"/>
  <c r="H74" i="12"/>
  <c r="H75" i="12" s="1"/>
  <c r="J74" i="12"/>
  <c r="J75" i="12" s="1"/>
  <c r="L74" i="12"/>
  <c r="L75" i="12" s="1"/>
  <c r="N74" i="12"/>
  <c r="N75" i="12" s="1"/>
  <c r="P74" i="12"/>
  <c r="P75" i="12" s="1"/>
  <c r="R74" i="12"/>
  <c r="R75" i="12" s="1"/>
  <c r="T74" i="12"/>
  <c r="T75" i="12" s="1"/>
  <c r="V74" i="12"/>
  <c r="V75" i="12" s="1"/>
  <c r="X74" i="12"/>
  <c r="X75" i="12" s="1"/>
  <c r="Z74" i="12"/>
  <c r="Z75" i="12" s="1"/>
  <c r="AB74" i="12"/>
  <c r="AB75" i="12" s="1"/>
  <c r="AD74" i="12"/>
  <c r="AD75" i="12" s="1"/>
  <c r="AF74" i="12"/>
  <c r="AF75" i="12" s="1"/>
  <c r="AH74" i="12"/>
  <c r="AH75" i="12" s="1"/>
  <c r="AJ74" i="12"/>
  <c r="AJ75" i="12" s="1"/>
  <c r="AL74" i="12"/>
  <c r="AL75" i="12" s="1"/>
  <c r="AN74" i="12"/>
  <c r="AN75" i="12" s="1"/>
  <c r="AP74" i="12"/>
  <c r="AP75" i="12" s="1"/>
  <c r="AR74" i="12"/>
  <c r="AR75" i="12" s="1"/>
  <c r="AT74" i="12"/>
  <c r="AT75" i="12" s="1"/>
  <c r="AY90" i="12"/>
  <c r="AV123" i="12"/>
  <c r="AX123" i="12"/>
  <c r="AW127" i="12"/>
  <c r="AY127" i="12"/>
  <c r="AY19" i="12"/>
  <c r="AY33" i="12"/>
  <c r="AY87" i="12"/>
  <c r="AY101" i="12"/>
  <c r="AX19" i="12"/>
  <c r="AY28" i="12"/>
  <c r="AV48" i="12"/>
  <c r="AW56" i="12"/>
  <c r="AY56" i="12"/>
  <c r="AW66" i="12"/>
  <c r="AY66" i="12"/>
  <c r="AW73" i="12"/>
  <c r="AV79" i="12"/>
  <c r="AV90" i="12"/>
  <c r="AX90" i="12"/>
  <c r="AV101" i="12"/>
  <c r="AX106" i="12"/>
  <c r="AB128" i="12"/>
  <c r="AB129" i="12" s="1"/>
  <c r="AX119" i="12"/>
  <c r="AW19" i="12"/>
  <c r="AV61" i="12"/>
  <c r="AX113" i="12"/>
  <c r="AY119" i="12"/>
  <c r="E128" i="12"/>
  <c r="E129" i="12" s="1"/>
  <c r="D128" i="12"/>
  <c r="D129" i="12" s="1"/>
  <c r="AV119" i="12"/>
  <c r="AW119" i="12"/>
  <c r="AV106" i="12"/>
  <c r="AV113" i="12"/>
  <c r="AW101" i="12"/>
  <c r="AX79" i="12"/>
  <c r="D107" i="12"/>
  <c r="D108" i="12" s="1"/>
  <c r="E107" i="12"/>
  <c r="E108" i="12" s="1"/>
  <c r="AW87" i="12"/>
  <c r="D74" i="12"/>
  <c r="D75" i="12" s="1"/>
  <c r="AV73" i="12"/>
  <c r="AX73" i="12"/>
  <c r="F74" i="12"/>
  <c r="F75" i="12" s="1"/>
  <c r="AX61" i="12"/>
  <c r="AW74" i="12"/>
  <c r="AW75" i="12" s="1"/>
  <c r="AX33" i="12"/>
  <c r="AW33" i="12"/>
  <c r="AV33" i="12"/>
  <c r="AX28" i="12"/>
  <c r="AX49" i="12" s="1"/>
  <c r="AX50" i="12" s="1"/>
  <c r="AV28" i="12"/>
  <c r="AW28" i="12"/>
  <c r="E49" i="12"/>
  <c r="E50" i="12" s="1"/>
  <c r="AV19" i="12"/>
  <c r="AW48" i="12"/>
  <c r="AY48" i="12"/>
  <c r="AY49" i="12" s="1"/>
  <c r="AY50" i="12" s="1"/>
  <c r="D49" i="12"/>
  <c r="D50" i="12" s="1"/>
  <c r="F49" i="12"/>
  <c r="F50" i="12" s="1"/>
  <c r="H49" i="12"/>
  <c r="H50" i="12" s="1"/>
  <c r="J49" i="12"/>
  <c r="J50" i="12" s="1"/>
  <c r="L49" i="12"/>
  <c r="L50" i="12" s="1"/>
  <c r="N49" i="12"/>
  <c r="N50" i="12" s="1"/>
  <c r="P49" i="12"/>
  <c r="P50" i="12" s="1"/>
  <c r="R49" i="12"/>
  <c r="R50" i="12" s="1"/>
  <c r="T49" i="12"/>
  <c r="T50" i="12" s="1"/>
  <c r="V49" i="12"/>
  <c r="V50" i="12" s="1"/>
  <c r="X49" i="12"/>
  <c r="X50" i="12" s="1"/>
  <c r="Z49" i="12"/>
  <c r="Z50" i="12" s="1"/>
  <c r="AB49" i="12"/>
  <c r="AB50" i="12" s="1"/>
  <c r="AD49" i="12"/>
  <c r="AD50" i="12" s="1"/>
  <c r="AF49" i="12"/>
  <c r="AF50" i="12" s="1"/>
  <c r="AH49" i="12"/>
  <c r="AH50" i="12" s="1"/>
  <c r="AJ49" i="12"/>
  <c r="AJ50" i="12" s="1"/>
  <c r="AL49" i="12"/>
  <c r="AL50" i="12" s="1"/>
  <c r="AN49" i="12"/>
  <c r="AN50" i="12" s="1"/>
  <c r="AP49" i="12"/>
  <c r="AP50" i="12" s="1"/>
  <c r="AR49" i="12"/>
  <c r="AR50" i="12" s="1"/>
  <c r="AT49" i="12"/>
  <c r="AT50" i="12" s="1"/>
  <c r="AW113" i="12"/>
  <c r="AY113" i="12"/>
  <c r="AP107" i="12"/>
  <c r="AP108" i="12" s="1"/>
  <c r="AR107" i="12"/>
  <c r="AR108" i="12" s="1"/>
  <c r="AT107" i="12"/>
  <c r="AT108" i="12" s="1"/>
  <c r="AX74" i="12" l="1"/>
  <c r="AX75" i="12" s="1"/>
  <c r="AX128" i="12"/>
  <c r="AX129" i="12" s="1"/>
  <c r="AY128" i="12"/>
  <c r="AY129" i="12" s="1"/>
  <c r="AW128" i="12"/>
  <c r="AW129" i="12" s="1"/>
  <c r="AV74" i="12"/>
  <c r="AV75" i="12" s="1"/>
  <c r="AV107" i="12"/>
  <c r="AV108" i="12" s="1"/>
  <c r="AX107" i="12"/>
  <c r="AX108" i="12" s="1"/>
  <c r="AY107" i="12"/>
  <c r="AY108" i="12" s="1"/>
  <c r="AY74" i="12"/>
  <c r="AY75" i="12" s="1"/>
  <c r="AW107" i="12"/>
  <c r="AW108" i="12" s="1"/>
  <c r="AV128" i="12"/>
  <c r="AV129" i="12" s="1"/>
  <c r="AW49" i="12"/>
  <c r="AW50" i="12" s="1"/>
  <c r="AV49" i="12"/>
  <c r="AV50" i="12" s="1"/>
  <c r="C166" i="6"/>
  <c r="I40" i="6" s="1"/>
  <c r="C161" i="6"/>
  <c r="I39" i="6" s="1"/>
  <c r="C153" i="6"/>
  <c r="I38" i="6" s="1"/>
  <c r="C144" i="6"/>
  <c r="I37" i="6" s="1"/>
  <c r="C133" i="6"/>
  <c r="I34" i="6" s="1"/>
  <c r="C128" i="6"/>
  <c r="I33" i="6" s="1"/>
  <c r="C121" i="6"/>
  <c r="I32" i="6" s="1"/>
  <c r="C116" i="6"/>
  <c r="I31" i="6" s="1"/>
  <c r="C111" i="6"/>
  <c r="I30" i="6" s="1"/>
  <c r="C106" i="6"/>
  <c r="I29" i="6" s="1"/>
  <c r="C101" i="6"/>
  <c r="I28" i="6" s="1"/>
  <c r="C94" i="6"/>
  <c r="I27" i="6" s="1"/>
  <c r="C88" i="6"/>
  <c r="C80" i="6"/>
  <c r="I23" i="6" s="1"/>
  <c r="C74" i="6"/>
  <c r="I22" i="6" s="1"/>
  <c r="C66" i="6"/>
  <c r="I19" i="6" s="1"/>
  <c r="C60" i="6"/>
  <c r="I18" i="6" s="1"/>
  <c r="C55" i="6"/>
  <c r="I17" i="6" s="1"/>
  <c r="C49" i="6"/>
  <c r="I16" i="6" s="1"/>
  <c r="C42" i="6"/>
  <c r="I15" i="6" s="1"/>
  <c r="C36" i="6"/>
  <c r="I14" i="6" s="1"/>
  <c r="C30" i="6"/>
  <c r="I13" i="6" s="1"/>
  <c r="C22" i="6"/>
  <c r="I10" i="6" s="1"/>
  <c r="C17" i="6"/>
  <c r="I9" i="6" s="1"/>
  <c r="C11" i="6"/>
  <c r="I8" i="6" s="1"/>
  <c r="C81" i="6" l="1"/>
  <c r="I24" i="6" s="1"/>
  <c r="C167" i="6"/>
  <c r="I41" i="6" s="1"/>
  <c r="C134" i="6"/>
  <c r="I35" i="6" s="1"/>
  <c r="I26" i="6"/>
  <c r="C67" i="6"/>
  <c r="I20" i="6" s="1"/>
  <c r="C23" i="6"/>
  <c r="C168" i="6" l="1"/>
  <c r="I42" i="6" s="1"/>
  <c r="I11" i="6"/>
</calcChain>
</file>

<file path=xl/comments1.xml><?xml version="1.0" encoding="utf-8"?>
<comments xmlns="http://schemas.openxmlformats.org/spreadsheetml/2006/main">
  <authors>
    <author>Maria Andrea</author>
  </authors>
  <commentList>
    <comment ref="H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OK la autoevaluacion en cuanto a su forma y a sus resultados.</t>
        </r>
      </text>
    </comment>
    <comment ref="L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Algunas casillas están sin la Valoracion (sector productivo, convivencia y manejo de conflictos, atencion educativa a estudiante de dif grupos étnicos)</t>
        </r>
      </text>
    </comment>
    <comment ref="P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La institucion envía una autoevaluacion que no corresponde al formato, por tanto no se puede procesar su informacion</t>
        </r>
      </text>
    </comment>
    <comment ref="T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La institucion envia el formato sin ninguna valoracion, por tanto la informacion no se puede procesar</t>
        </r>
      </text>
    </comment>
    <comment ref="X6" author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Faltan casillas por diligenciar (valoración de Apoyo a estudiantes con bajo desempeño)</t>
        </r>
      </text>
    </comment>
  </commentList>
</comments>
</file>

<file path=xl/sharedStrings.xml><?xml version="1.0" encoding="utf-8"?>
<sst xmlns="http://schemas.openxmlformats.org/spreadsheetml/2006/main" count="1152" uniqueCount="392">
  <si>
    <t>ÁREA DE GESTIÓN: ADMINISTRATIVA Y FINANCIERA</t>
  </si>
  <si>
    <t>PROCESO: APOYO A LA GESTIÓN ACADÉMICA</t>
  </si>
  <si>
    <t>COMPONENTE: Proceso de Matrícula</t>
  </si>
  <si>
    <t>COMPONENTE: Archivo Académico</t>
  </si>
  <si>
    <t>COMPONENTE: Boletines de Calificaciones</t>
  </si>
  <si>
    <t>COMPONENTE:  Mantenimiento de la planta física</t>
  </si>
  <si>
    <t>COMPONENTE: Programas para la adecuación y embellecimiento de la planta física</t>
  </si>
  <si>
    <t>COMPONENTE: Seguimiento al uso de los espacios</t>
  </si>
  <si>
    <t>COMPONENTE:  Adquisición de los recursos para el aprendizaje</t>
  </si>
  <si>
    <t>COMPONENTE: Suministros y Dotación</t>
  </si>
  <si>
    <t>COMPONENTE: Mantenimiento de equipos y recursos para el aprendizaje</t>
  </si>
  <si>
    <t xml:space="preserve">La I.E. tiene establecido un programa de mantenimiento preventivo y correctivo a equipos y recursos para el aprendizaje </t>
  </si>
  <si>
    <t>COMPONENTE: Seguridad y protección</t>
  </si>
  <si>
    <t>PROCESO: ADMINISTRACIÓN DE SERVICIOS COMPLEMENTARIOS</t>
  </si>
  <si>
    <t>COMPONENTE: Servicios de transporte, restaurante, cafetería y salud (enfermería, odontología, psicología)</t>
  </si>
  <si>
    <t>COMPONENTE: Apoyo a estudiantes con bajo desempeño académico o con dificultades de interacción.</t>
  </si>
  <si>
    <t>PROCESO: TALENTO HUMANO</t>
  </si>
  <si>
    <t xml:space="preserve">COMPONENTE: Perfiles </t>
  </si>
  <si>
    <t>COMPONENTE:  Inducción</t>
  </si>
  <si>
    <t>COMPONENTE: Formación y capacitación</t>
  </si>
  <si>
    <t>La I.E. tiene un programa de formación y capacitación institucional dirigido a todas las sedes</t>
  </si>
  <si>
    <t>COMPONENTE: Asignación Académica</t>
  </si>
  <si>
    <t xml:space="preserve">COMPONENTE: Pertenencia del personal vinculado </t>
  </si>
  <si>
    <t>COMPONENTE: Evaluación del Desempeño</t>
  </si>
  <si>
    <t>COMPONENTE:  Estímulos</t>
  </si>
  <si>
    <t>La I.E. hace reconocimiento a sus investigadores y co investigadores</t>
  </si>
  <si>
    <t>COMPONENTE: Apoyo a la investigación</t>
  </si>
  <si>
    <t>COMPONENTE: Bienestar del talento humano</t>
  </si>
  <si>
    <t>PROCESO: APOYO FINANCIERO Y CONTABLE</t>
  </si>
  <si>
    <t>COMPONENTE: Presupuesto anual del Fondo de Servicios Educativos (FSE)</t>
  </si>
  <si>
    <t>COMPONENTE: Contabilidad</t>
  </si>
  <si>
    <t>Los informes contables permiten tomar decisiones para ajustar los PMI</t>
  </si>
  <si>
    <t xml:space="preserve">COMPONENTE: Ingresos y Gastos </t>
  </si>
  <si>
    <t>COMPONENTE: Control fiscal</t>
  </si>
  <si>
    <t>CODIGO DANE INSTITUCIÓN EDUCATIVA</t>
  </si>
  <si>
    <t>NOMBRE INSTITUCIÓN EDUCATIVA</t>
  </si>
  <si>
    <t>NOMBRE RECTOR</t>
  </si>
  <si>
    <t>ZONA URBANA/ RURAL/URBANA-RURAL</t>
  </si>
  <si>
    <t>BARRIO / INSPECCION</t>
  </si>
  <si>
    <t>CALENDARIO ESCOLAR</t>
  </si>
  <si>
    <t>DIRECCION SEDE PRINCIPAL</t>
  </si>
  <si>
    <t>TELEFONOS</t>
  </si>
  <si>
    <t>FAX</t>
  </si>
  <si>
    <t>PAGINA WEB</t>
  </si>
  <si>
    <t>CORREO ELECTRONICO</t>
  </si>
  <si>
    <t>NUMERO DE SEDES INVOLUCRADAS EN LA FUSIÓN</t>
  </si>
  <si>
    <t>GENERO DE POBLACION ATENDIDA</t>
  </si>
  <si>
    <t>CAPACIDADES EXCEPCIONALES</t>
  </si>
  <si>
    <t>ETNIAS</t>
  </si>
  <si>
    <t>SI</t>
  </si>
  <si>
    <t>POBLACION NECESIDADES EDUCATIVAS ESPECIALES</t>
  </si>
  <si>
    <t>IDENTIFICACIÓN DEL ESTABLECIMIENTO EDUCATIVO</t>
  </si>
  <si>
    <t>MAÑANA</t>
  </si>
  <si>
    <t>FIN DE SEMANA</t>
  </si>
  <si>
    <t>COMPLETA</t>
  </si>
  <si>
    <t xml:space="preserve">JORNADA </t>
  </si>
  <si>
    <t>PROMEDIO</t>
  </si>
  <si>
    <t>DIRECCIONAMIENTO ESTRATEGICO Y HORIZONTE INSTITUCIONAL</t>
  </si>
  <si>
    <t>GOBIERNO ESCOLAR</t>
  </si>
  <si>
    <t>CLIMA ESCOLAR</t>
  </si>
  <si>
    <t>Familias o acudientes</t>
  </si>
  <si>
    <t>Liderazgo</t>
  </si>
  <si>
    <t>Consejo Directivo</t>
  </si>
  <si>
    <t>Consejo Académico</t>
  </si>
  <si>
    <t>Comisión de Evaluación y Promoción</t>
  </si>
  <si>
    <t>Mecanismos de Comunicación</t>
  </si>
  <si>
    <t>Trabajo en Equipo</t>
  </si>
  <si>
    <t>Reconocimiento de Logros</t>
  </si>
  <si>
    <t>Pertenencia y Participación</t>
  </si>
  <si>
    <t>Ambiente Físico</t>
  </si>
  <si>
    <t>Inducción a los nuevos estudiantes</t>
  </si>
  <si>
    <t>Manual de Convivencia</t>
  </si>
  <si>
    <t>Actividades Extracurriculares</t>
  </si>
  <si>
    <t>Manejo de casos difíciles</t>
  </si>
  <si>
    <t>Autoridades Educativas</t>
  </si>
  <si>
    <t>Otras Instituciones</t>
  </si>
  <si>
    <t>Jornada Escolar</t>
  </si>
  <si>
    <t>PROMEDIO GENERAL DISEÑO PEDAGÓGICO (CURRICULAR)</t>
  </si>
  <si>
    <t>Opciones didácticas para las áreas, asignaturas y proyectos transversales</t>
  </si>
  <si>
    <t>Estrategias para las tareas escolares</t>
  </si>
  <si>
    <t>Uso articulado de los recursos para el aprendizaje</t>
  </si>
  <si>
    <t>CULTURA INSTITUCIONAL</t>
  </si>
  <si>
    <t>Uso pedagógico de las evaluaciones externas</t>
  </si>
  <si>
    <t>Seguimiento a la asistencia</t>
  </si>
  <si>
    <t>Apoyo pedagógico para estudiantes con dificultades de aprendizaje</t>
  </si>
  <si>
    <t>CONSOLIDADO ÁREA DE GESTIÓN ADMINISTRATIVA Y FINANCIERA</t>
  </si>
  <si>
    <t>APOYO A LA GESTIÓN ACADÉMICA</t>
  </si>
  <si>
    <t>Proceso de matrícula</t>
  </si>
  <si>
    <t>Boletines de calificaciones</t>
  </si>
  <si>
    <t>ADMINISTRACIÓN DE LA PLANTA FÍSICA Y DE LOS RECURSOS</t>
  </si>
  <si>
    <t>Mantenimiento de la planta física</t>
  </si>
  <si>
    <t>Programas para la adecuación y embellecimiento de la planta física</t>
  </si>
  <si>
    <t>Adquisición de los recursos para el aprendizaje</t>
  </si>
  <si>
    <t>Suministros y dotación</t>
  </si>
  <si>
    <t>Mantenimiento de equipos y recursos para el aprendizaje</t>
  </si>
  <si>
    <t>Seguridad y protección</t>
  </si>
  <si>
    <t>ADMINISTRACIÓN DE SERVICIOS COMPLEMENTARIOS</t>
  </si>
  <si>
    <t>Servicios de transporte, restaurante, cafetería y salud (enfermería, odontología, psicología)</t>
  </si>
  <si>
    <t>Apoyo a estudiantes con bajo desempeño académico o con dificultades de interacción.</t>
  </si>
  <si>
    <t xml:space="preserve">Perfiles </t>
  </si>
  <si>
    <t>Inducción</t>
  </si>
  <si>
    <t>Formación y capacitación</t>
  </si>
  <si>
    <t>Asignación Académica</t>
  </si>
  <si>
    <t xml:space="preserve">Pertenencia del personal vinculado </t>
  </si>
  <si>
    <t>Evaluación del Desempeño</t>
  </si>
  <si>
    <t>Estímulos</t>
  </si>
  <si>
    <t>Apoyo a la investigación</t>
  </si>
  <si>
    <t>Bienestar del talento humano</t>
  </si>
  <si>
    <t>Presupuesto anual del Fondo de Servicios Educativos (FSE)</t>
  </si>
  <si>
    <t>Contabilidad</t>
  </si>
  <si>
    <t xml:space="preserve">Ingresos y Gastos </t>
  </si>
  <si>
    <t>Control fiscal</t>
  </si>
  <si>
    <t>TALENTO HUMANO</t>
  </si>
  <si>
    <t>PROMEDIO GENERAL ÁREA ADMINISTRATIVA Y FINANCIERA</t>
  </si>
  <si>
    <t>PROMEDIO GENERAL PROCESO APOYO FINANCIERON Y CONTABLE</t>
  </si>
  <si>
    <t>PROMEDIO GENERAL PROCESO TALENTO HUMANO</t>
  </si>
  <si>
    <t>PROMEDIO GENERAL PROCESO ADMINISTRACIÓN DE SERVICIOS COMPLEMENTARIOS</t>
  </si>
  <si>
    <t>PROMEDIO GENERAL PROCESO ADMINISTRACIÓN DE LA PLANTA FÍSICA Y DE LOS RECURSOS</t>
  </si>
  <si>
    <t>PROMEDIO TOTAL AREA GESTIÓN ADMINISTRATIVA Y FINANCIERA</t>
  </si>
  <si>
    <t>ACCESIBILIDAD</t>
  </si>
  <si>
    <t>Archivo académico</t>
  </si>
  <si>
    <t>Necesidades y expectativas de los estudiantes</t>
  </si>
  <si>
    <t>Uso de la planta física y de los medios</t>
  </si>
  <si>
    <t>Seguimiento al uso de los espacios</t>
  </si>
  <si>
    <t>Participación de los estudiantes</t>
  </si>
  <si>
    <t>Consejo Estudiantil</t>
  </si>
  <si>
    <t>Asamblea de Padres de Familia</t>
  </si>
  <si>
    <t>No.</t>
  </si>
  <si>
    <t>DESCRIPTOR</t>
  </si>
  <si>
    <t>PROCEDIMIENTO</t>
  </si>
  <si>
    <t>INSTRUCTIVO- DILIGENCIAMIENTO F7 RECOLECCION INFORMACION LINEA BASE</t>
  </si>
  <si>
    <t>Con el propósito de unificar el diligenciamiento del instrumento, se elaboro el instructivo con el procedimiento para cada descriptor o item.</t>
  </si>
  <si>
    <t>ENTIDAD TERRITORIAL CERTIFICADA</t>
  </si>
  <si>
    <t>MUNICIPIO</t>
  </si>
  <si>
    <t>Registre número de FAX donde se pueda enviar información a la I.E.</t>
  </si>
  <si>
    <t>Registre completo la dirección de la página WEB de la I.E.</t>
  </si>
  <si>
    <t>DILIGENCIAMIENTO DE CADA UNA DE LAS ÁREAS DE GESTIÓN</t>
  </si>
  <si>
    <t>Los instrumentos no se pueden modificar, se han estructurado de tal manera que al digitar el número se registran los promedios y la estadísta en el gráfico</t>
  </si>
  <si>
    <t>Según la información recolectada con participación de los directivos docentes y las evidencias que pueda observar, digite el número correspondiente (1, 2, 3 o 4) en cada una de las variables.</t>
  </si>
  <si>
    <t>Los Items que aparecen con * son tomados de la Serie Guía Nº 34 "Guía para el mejoramiento institucional" del MEN. Los otros se ha elaborado para fortalecer el objetivo de la aplicación del instrumento</t>
  </si>
  <si>
    <t>La I.E. tiene definido un proceso de matricula unificado para todas las sedes *</t>
  </si>
  <si>
    <t>La I.E. tiene políticas de desarrollo de matricula que garantizan  su agilidad y coherencia con lineamientos nacionales y locales *</t>
  </si>
  <si>
    <t>El proceso de matricula es ágil y oportuno siendo así reconocido por toda la comunidad *</t>
  </si>
  <si>
    <t>El proceso de matricula es evaluado por la comunidad educativa, propiciando su mejoramiento *</t>
  </si>
  <si>
    <t>La I.E tiene centralizado el archivo y organizado por sedes *</t>
  </si>
  <si>
    <t>El archivo académico de la I.E. permite dar información oportuna por sedes *</t>
  </si>
  <si>
    <t>La I.E. tiene un sistema de archivo ordenado y de ágil consulta que permite expedir constancias y certificados *</t>
  </si>
  <si>
    <t>La I.E. hace evaluación a la información archivada y ajusta y mejora su funcionamiento *</t>
  </si>
  <si>
    <t>La I.E. tiene políticas unificadas para la expedición de boletines de calificaciones en la totalidad de las sedes *</t>
  </si>
  <si>
    <t>El sistema de expedición de boletines es ágil, oportuno y su control garantiza consistencia de la información *</t>
  </si>
  <si>
    <t>La expedición de boletines es sometida a revisión periódica, buscando acciones de mejoramiento *</t>
  </si>
  <si>
    <t>La I.E. hace mantenimiento periódico a la planta física  *</t>
  </si>
  <si>
    <t>La I.E. desarrolla programa de mantenimiento preventivo a la planta física *</t>
  </si>
  <si>
    <t>La I.E. se asegura de recursos para dar cumplimiento al mantenimiento de su planta física *</t>
  </si>
  <si>
    <t>El mantenimiento de la planta física es revisado en forma continua, realizando los ajustes pertinentes *</t>
  </si>
  <si>
    <t>La I.E. ha establecido programas de adecuación, accesibilidad y embellecimiento de la planta física *</t>
  </si>
  <si>
    <t>El programa de adecuación, accesibilidad y embellecimiento a la planta física se desarrolla con la colaboración de la totalidad de la comunidad *</t>
  </si>
  <si>
    <t>Los programas de adecuación, accesibilidad y embellecimiento se desarrollan periódicamente con la ayuda de toda la comunidad *</t>
  </si>
  <si>
    <t>Se da evaluación periódica a los programas de adecuación y embellecimiento a la planta física, estableciendo acciones de mejoramiento *</t>
  </si>
  <si>
    <t>La I.E. tiene un sistema de registro del uso de los espacios físicos *</t>
  </si>
  <si>
    <t>La I.E. lleva registros del uso de todos los espacios físicos *</t>
  </si>
  <si>
    <t>La programación del seguimiento definido por la I.E. para el uso de espacios físicos es coherente con las actividades desarrolladas *</t>
  </si>
  <si>
    <t>La I.E. evalúa el uso de los espacios físicos, definiendo criterios para optimizarlos *</t>
  </si>
  <si>
    <t>La I.E. elabora un plan de adquisiciones de recursos para el aprendizaje con la participación de los miembros de la comunidad *</t>
  </si>
  <si>
    <t>La I.E. tiene establecido un proceso de adquisición de recursos para el aprendizaje *</t>
  </si>
  <si>
    <t>La adquisición de los recursos para el aprendizaje es originado de las necesidades de los docentes y estudiantes *</t>
  </si>
  <si>
    <t>Los recursos para el aprendizaje se encuentran disponibles en forma oportuna *</t>
  </si>
  <si>
    <t>La I.E. evalúa la disponibilidad y calidad de los recursos para el aprendizaje realizando ajustes a su plan de adquisiciones *</t>
  </si>
  <si>
    <t>El suministro y dotación de recursos físicos es periódico de acuerdo a necesidades de los docentes y estudiantes  *</t>
  </si>
  <si>
    <t>La I.E. tiene establecido un proceso de adquisición oportuna de recursos físicos *</t>
  </si>
  <si>
    <t>El proceso de adquisición de recursos se encuentra articulado a la propuesta pedagógica institucional *</t>
  </si>
  <si>
    <t>La I.E. evalúa el suministro y dotación de los recursos requeridos por los docentes y estudiantes, efectuando ajustes para su mejoramiento *</t>
  </si>
  <si>
    <t>Se da cumplimiento oportuno al mantenimiento preventivo y correctivo de los equipos de la I.E.  *</t>
  </si>
  <si>
    <t>La I.E. evalúa el mantenimiento a equipos y recursos para el aprendizaje mantenimiento preventivo y correctivo, y tiene en cuenta el grado de satisfacción de los usuarios para realizar ajustes al mismo *</t>
  </si>
  <si>
    <t>La I.E. tiene establecido un programa de riesgos para la seguridad y protección *</t>
  </si>
  <si>
    <t>La I.E. cuenta con el levantamiento del panorama de riesgos físicos por áreas físicas *</t>
  </si>
  <si>
    <t>La I.E. adopta medidas preventivas que garanticen seguridad y protección *</t>
  </si>
  <si>
    <t>La I.E. revisa y actualiza periódicamente las medidas preventivas de seguridad y protección *</t>
  </si>
  <si>
    <t>La I.E. tiene programas definidos para algunos de estos servicios complementarios *</t>
  </si>
  <si>
    <t>Los programas ofrecidos por la I.E.  se prestan con calidad  y equidad para atender las necesidades de los estudiantes *</t>
  </si>
  <si>
    <t>La I.E. tiene programas de servicios complementarios articulados con la oferta externa *</t>
  </si>
  <si>
    <t>La I.E. tiene mecanismos de evaluación y seguimiento a los servicios complementarios, promoviendo acciones correctiva en pro de los estudiantes *</t>
  </si>
  <si>
    <t>La I.E. tiene criterios y estrategias definidas para prestar apoyo pertinente a los estudiantes que presentan bajo desempeño académico o con dificultades de interacción *</t>
  </si>
  <si>
    <t>El programa de apoyo para estudiantes que presentan bajo desempeño académico o con dificultades de interacción es conocido por todos los estamentos de la comunidad educativa *</t>
  </si>
  <si>
    <t>El programa de apoyo para estudiantes que presentan bajo desempeño académico o con dificultades de interacción es articulado con los servicios prestados por otras entidades o profesionales de apoyo *</t>
  </si>
  <si>
    <t>La I.E. evalúa periódica y sistemáticamente la estrategia de apoyo a los estudiantes que presentan bajo desempeño académico o con dificultades de interacción, realizando las  acciones correctivas y de gestión para mejorarla *</t>
  </si>
  <si>
    <t>La I.E. tiene definidos los perfiles específicos para el talento humano que en ella labora *</t>
  </si>
  <si>
    <t>Los perfiles del talento humano de la I.E. son coherentes con el PEI  *</t>
  </si>
  <si>
    <t>Los perfiles del talento humano de la I.E. facilitan el desempeño de las personas vinculadas  *</t>
  </si>
  <si>
    <t>El talento humano de la I.E. es sometido a evaluación y mejoramiento continuo *</t>
  </si>
  <si>
    <t>La I.E. tiene diseñado estrategias organizadas de inducción del personal administrativo y docentes nuevos *</t>
  </si>
  <si>
    <t>Las estrategias de inducción de la I.E. incluyen el análisis del PEI y del  PMI *</t>
  </si>
  <si>
    <t>Los docentes antiguos de la I.E. reciben re inducción en aspectos institucionales, pedagógicos y disciplinares *</t>
  </si>
  <si>
    <t>La I.E. revisa y evalúa periódicamente su estrategia de inducción y re inducción del personal, haciendo los ajustes necesarios *</t>
  </si>
  <si>
    <t>Los procesos de formación y capacitación definidos por la I.E. son coherentes con el PEI *</t>
  </si>
  <si>
    <t>La I.E. cuenta con recursos para adelantar procesos de capacitación *</t>
  </si>
  <si>
    <t>Los procesos de formación y capacitación son coherentes con el PMI *</t>
  </si>
  <si>
    <t>La I.E. revisa y evalúa continuamente su programa de formación y capacitación en función de su incidencia en el mejoramiento de los procesos de enseñanza y aprendizaje y en el desarrollo institucional *</t>
  </si>
  <si>
    <t>La I.E. cuenta con procesos claros y coherentes para elaborar los horarios académicos *</t>
  </si>
  <si>
    <t>La I.E. tiene definido criterios la asignación académica de los docentes *</t>
  </si>
  <si>
    <t>La I.E. revisa y evalúa continuamente sus criterios de asignación académica de los docentes y realiza los ajustes pertinentes a los mismos *</t>
  </si>
  <si>
    <t>El personal vinculado a la I.E. conoce el horizonte institucional y lo comparte *</t>
  </si>
  <si>
    <t>El personal vinculado a la I.E. realiza actividades relacionadas con el horizonte institucional *</t>
  </si>
  <si>
    <t>La I.E. revisa permanentemente si el personal vinculado está identificado con el horizonte institucional, y realiza actividades que permitan adquirir sentido de pertenencia *</t>
  </si>
  <si>
    <t>La I.E. tiene establecido un programa de evaluación de desempeño a docentes, directivos y personal administrativo *</t>
  </si>
  <si>
    <t>La evaluación de desempeño se realiza y sus resultados son conocidos por la  comunidad y cuenta con un respaldo amplio de los miembros de la institución *</t>
  </si>
  <si>
    <t>La I.E. establece acciones de mejoramiento al proceso de evaluación de desempeño, con el fin de con crear nuevos planes de incentivos, apoyo a la investigación, divulgación de buenas prácticas, etc. *</t>
  </si>
  <si>
    <t>La I.E. tiene definido un programa de estímulos  y reconocimiento al personal vinculado *</t>
  </si>
  <si>
    <t>La I.E. da a conocer a la comunidad educativa en general el programa de estímulos y reconocimiento del personal vinculado *</t>
  </si>
  <si>
    <t>La I.E. revisa el programa de estímulos y reconocimiento de manera periódica y realiza los ajustes necesarios *</t>
  </si>
  <si>
    <t>La I.E. tiene un programa de apoyo y estimulo a la investigación *</t>
  </si>
  <si>
    <t>La I.E. ha definido una política de apoyo a la investigación y a la producción de materiales acordes al PEI *</t>
  </si>
  <si>
    <t>La I.E. cuenta con planes para la formulación de proyectos investigativos y políticas para la divulgación entre los miembros de la comunidad educativa *</t>
  </si>
  <si>
    <t>La I.E. discute y perfecciona sus planes de investigación y busca fuentes de financiación que permitan su realización *</t>
  </si>
  <si>
    <t>La I.E. tiene  un programa de bienestar del personal vinculado *</t>
  </si>
  <si>
    <t>El programa de bienestar del personal vinculado es conocido por la comunidad educativa de la I.E. *</t>
  </si>
  <si>
    <t>La I.E. revisa y evalúa periódicamente el programa de bienestar del personal vinculado, realizando los ajustes necesarios *</t>
  </si>
  <si>
    <t>La I.E. tiene establecido un presupuesto de prioridades Institucionales *</t>
  </si>
  <si>
    <t>La I.E. hace planeación financiera  *</t>
  </si>
  <si>
    <t>La I.E. tiene definido procedimientos para que las sedes y niveles de educación que se ofrecen, participen en la elaboración del presupuesto anual  *</t>
  </si>
  <si>
    <t>El presupuesto anual involucra procedimientos definidos según POA, PEI y PMI *</t>
  </si>
  <si>
    <t>El presupuesto institucional se basa en las disposiciones legales *</t>
  </si>
  <si>
    <t>El presupuesto es considerado un instrumento de Planeación y gestión financiera coherente con los procesos institucionales *</t>
  </si>
  <si>
    <t>El presupuesto es evaluado periódicamente para facilitar la coordinación de las necesidades de la I.E. *</t>
  </si>
  <si>
    <t>La I.E. tiene estados contables que registran su operación *</t>
  </si>
  <si>
    <t>La contabilidad se lleva sistematizada y ordenada  *</t>
  </si>
  <si>
    <t>La contabilidad tiene los soportes requeridos discriminando claramente los servicios prestados *</t>
  </si>
  <si>
    <t>La contabilidad cumple los requerimientos reglamentarios *</t>
  </si>
  <si>
    <t>La I.E. dispone de los informes contables de manera oportuna *</t>
  </si>
  <si>
    <t>Los informes contables se constituyen en un control efectivo para la institución que permiten realizar un control efectivo del presupuesto y del plan de ingresos y gastos *</t>
  </si>
  <si>
    <t>La I.E. lleva a cabo actividades de recaudos de ingresos y realización de gastos *</t>
  </si>
  <si>
    <t>Los registros son consistentes con el plan de ingresos y gastos *</t>
  </si>
  <si>
    <t>Los recaudos de ingresos y gastos son de conocimiento por parte de toda la comunidad *</t>
  </si>
  <si>
    <t>Al recaudo de los ingresos se le hace evaluación y seguimiento *</t>
  </si>
  <si>
    <t>El proceso de gastos responde a las necesidades de los docentes y estudiantes y a la adquisición de recursos educativos necesarios según el PMI *</t>
  </si>
  <si>
    <t>La I.E. realiza seguimiento y evaluación de los procesos de recaudo de ingresos y de realización de los gastos *</t>
  </si>
  <si>
    <t>La I.E. presenta los informes financieros a las autoridades competentes de manera apropiada y oportuna *</t>
  </si>
  <si>
    <t>Los informes financieros de la I.E.son parte del proceso de control interno y sirven para tomar decisiones y realizar seguimiento al manejo de los recursos *</t>
  </si>
  <si>
    <t>La I.E. revisa y hace seguimiento a los resultados de los informes financieros, para hacer los ajustes pertinentes *</t>
  </si>
  <si>
    <t>RELACIONES CON EL ENTORNO</t>
  </si>
  <si>
    <t>APOYO FINANCIERO Y CONTABLE</t>
  </si>
  <si>
    <t>PLANTA DOCENTE Y ADMINISTRATIVA</t>
  </si>
  <si>
    <t>NUMERO DE SEDES INVOLUCRADAS EN LA INTEGRACION</t>
  </si>
  <si>
    <t>Registre el número de estudiantes atendidos</t>
  </si>
  <si>
    <t>POBLACION ATENDIDA-TOTAL:</t>
  </si>
  <si>
    <t>MEDIA:</t>
  </si>
  <si>
    <r>
      <t xml:space="preserve">Favor diligenciar el instrumento en letra imprenta legible, eso facilita la sistematización.
Hacer firmar por el docente y rector, la totalidad de las hojas en el extremo inferior derecho, ademas de las firmas de la última hoja.
</t>
    </r>
    <r>
      <rPr>
        <b/>
        <u/>
        <sz val="10"/>
        <color indexed="8"/>
        <rFont val="Arial Narrow"/>
        <family val="2"/>
      </rPr>
      <t>ENTREGABLES:</t>
    </r>
    <r>
      <rPr>
        <sz val="10"/>
        <color indexed="8"/>
        <rFont val="Arial Narrow"/>
        <family val="2"/>
      </rPr>
      <t xml:space="preserve"> Instrumento de recolección información linea base diligenciado y firmado por el rector, docente, interventor (si asiste), funcionario de la Secretaría de Educación.
Sin esas firmas se da por no realizada la visita, recuerde que si llega a la sede y no es posible realizar la visita, debe comunicarse inmediatamente con la coordinación del proyecto para reasignar el el E.E. a visitar.</t>
    </r>
  </si>
  <si>
    <t>X</t>
  </si>
  <si>
    <t>BASICA PRIMARIA</t>
  </si>
  <si>
    <t>BASICA SECUNDARIA</t>
  </si>
  <si>
    <t xml:space="preserve">PREESCOLAR: </t>
  </si>
  <si>
    <t>NO</t>
  </si>
  <si>
    <t>ITEMS</t>
  </si>
  <si>
    <t>VALORACION</t>
  </si>
  <si>
    <t>Nº</t>
  </si>
  <si>
    <t>VALORACION:   1. No se cumple      2. Se cumple aceptablemente     3. Se cumple satisfactoriamente      4. Se cumple plenamente</t>
  </si>
  <si>
    <t>DIRECTIVOS DOCENTES: 2</t>
  </si>
  <si>
    <t>RURAL</t>
  </si>
  <si>
    <t>URBANA</t>
  </si>
  <si>
    <t>DEPARTAMENTO</t>
  </si>
  <si>
    <t>CUNDINAMARCA</t>
  </si>
  <si>
    <t>URBANA Y RURAL</t>
  </si>
  <si>
    <t>SEMANAS LECTIVAS</t>
  </si>
  <si>
    <t>PERIODOS ACADÉMICOS</t>
  </si>
  <si>
    <t xml:space="preserve">MAÑANA </t>
  </si>
  <si>
    <t>UNICA</t>
  </si>
  <si>
    <t>MIXTO: X</t>
  </si>
  <si>
    <t>MASCULINO:</t>
  </si>
  <si>
    <t>FEMENINO:</t>
  </si>
  <si>
    <t>INTEGRADAS AL AULA EN LA EDUCACIÓN FORMAL: X</t>
  </si>
  <si>
    <t>NO INTEGRADAS AL AULA EN LA EDUCACIÓN FORMAL</t>
  </si>
  <si>
    <t>EN AULAS ESPECIALES</t>
  </si>
  <si>
    <t>EN AULAS DE EDUCACIÓN FORMAL</t>
  </si>
  <si>
    <t xml:space="preserve">NO OFRECE EDUCACIÓN PARA ESTE TIPO DE POBLACIÓN             </t>
  </si>
  <si>
    <t>DEPARTAMENTO DE CUNDINAMARCA</t>
  </si>
  <si>
    <t>MATRIZ DE AUTOEVALUACIÓN ANEXO 1 GUIA 34</t>
  </si>
  <si>
    <t>LA SALLE</t>
  </si>
  <si>
    <t>SANTIAGO PEREZ</t>
  </si>
  <si>
    <t>QUEVEDO Z</t>
  </si>
  <si>
    <t>RIO FRIO</t>
  </si>
  <si>
    <t>INDUSTRIAL</t>
  </si>
  <si>
    <t>LUIS ORJUELA</t>
  </si>
  <si>
    <t>LA GRANJA</t>
  </si>
  <si>
    <t>LICEO INTEGRADO</t>
  </si>
  <si>
    <t>SAN JORGE</t>
  </si>
  <si>
    <t>CONSOLIDADO</t>
  </si>
  <si>
    <t>AREA</t>
  </si>
  <si>
    <t>PROCESO</t>
  </si>
  <si>
    <t>COMPONENTE</t>
  </si>
  <si>
    <t>EXISTENCIA</t>
  </si>
  <si>
    <t>PERTINENCIA</t>
  </si>
  <si>
    <t>APROPIACION</t>
  </si>
  <si>
    <t>MEJORAMIENTO CONTINUO</t>
  </si>
  <si>
    <t>GESTION DIRECTIVA</t>
  </si>
  <si>
    <t>Misión, Vision y principios</t>
  </si>
  <si>
    <t>Metas institucionales</t>
  </si>
  <si>
    <t>Conocimiento y apropiacion del direccionamiento</t>
  </si>
  <si>
    <t>Política de inclusion de personas de diferentes grupos poblacionales o diversidad cultural</t>
  </si>
  <si>
    <t>TOTAL</t>
  </si>
  <si>
    <t>GESTION ESTRATEGICA</t>
  </si>
  <si>
    <t>Articulación de Planes, proyecto y acciones</t>
  </si>
  <si>
    <t>Estrategia Pedagógica</t>
  </si>
  <si>
    <t>Uso de Información interna e externa) para la toma de decisiones</t>
  </si>
  <si>
    <t>Seguimiento y evaluación</t>
  </si>
  <si>
    <t>Comité de Conviviencia</t>
  </si>
  <si>
    <t>Personero Estudiantil</t>
  </si>
  <si>
    <t>Consejo de Padres de Familia</t>
  </si>
  <si>
    <t>Identificación y Divulgación de buenas prácticas</t>
  </si>
  <si>
    <t>Motivación hacia el Aprendizaje</t>
  </si>
  <si>
    <t>Bienestar del Alumnado</t>
  </si>
  <si>
    <t>Manejo de Comflictos</t>
  </si>
  <si>
    <t>Sector Productivo</t>
  </si>
  <si>
    <t>TOTAL PROCESO</t>
  </si>
  <si>
    <t>PORCENTAJES</t>
  </si>
  <si>
    <t>GESTION ACADEMICA</t>
  </si>
  <si>
    <t>DISEÑO PEDAGOGICO (CURRICULAR)</t>
  </si>
  <si>
    <t>Plan de Estudios</t>
  </si>
  <si>
    <t>Enfoque Metodológico</t>
  </si>
  <si>
    <t>Recursos para el Aprendizaje</t>
  </si>
  <si>
    <t>Evaluacion</t>
  </si>
  <si>
    <t>PRACTICAS PEDAGOGICAS</t>
  </si>
  <si>
    <t>Uso de los tiempos para el aprendizaje</t>
  </si>
  <si>
    <t>GESTION DEL AULA</t>
  </si>
  <si>
    <t>Relación Pedagógica</t>
  </si>
  <si>
    <t>Planeación de Clases</t>
  </si>
  <si>
    <t>Estilo Pedagógico</t>
  </si>
  <si>
    <t>Evaluación en el Aula</t>
  </si>
  <si>
    <t>SEGUIMIENTO ACADEMICO</t>
  </si>
  <si>
    <t>Seguimiento a los resultados académicos</t>
  </si>
  <si>
    <t>Actividades de Recuperación</t>
  </si>
  <si>
    <t>Seguimiento a los Egresados</t>
  </si>
  <si>
    <t>GESTION ADMINISTRATIVA Y FINANCIERA</t>
  </si>
  <si>
    <t>APOYO A LA GESTION ACADEMICA</t>
  </si>
  <si>
    <t>Proceso de Matrícula</t>
  </si>
  <si>
    <t>Archivo Académico</t>
  </si>
  <si>
    <t>Boletines de Calificaciones</t>
  </si>
  <si>
    <t>ADMINISTRACION DE LA PLANTA FISICA Y DE LOS RECURSOS</t>
  </si>
  <si>
    <t>Mantenimiento de la Planta Física</t>
  </si>
  <si>
    <t>Suministros y Dotación</t>
  </si>
  <si>
    <t>Seguridad y Protección</t>
  </si>
  <si>
    <t>ADMINISTRACION DE SERVICIOS COMPLEMENTARIOS</t>
  </si>
  <si>
    <t>Servicios de Transporte, Restaurante, cafetería y Salud (enfermería, odontología, psicología)</t>
  </si>
  <si>
    <t>Apoyo a estudiantes con bajo desempeño académico o con dificultades de inteacción</t>
  </si>
  <si>
    <t>Perfiles</t>
  </si>
  <si>
    <t xml:space="preserve">Inducción  </t>
  </si>
  <si>
    <t>Formación y Capacitación</t>
  </si>
  <si>
    <t>Pertenencia del personal vinculado</t>
  </si>
  <si>
    <t>Convivencia y Manejo de Conflictos</t>
  </si>
  <si>
    <t>Bienestar del Talento Humano</t>
  </si>
  <si>
    <t>Presupuesto Anual del Fondo de Servicios Educativos</t>
  </si>
  <si>
    <t>Ingresos y Gastos</t>
  </si>
  <si>
    <t>Control Fiscal</t>
  </si>
  <si>
    <t>GESTION DE LA COMUNIDAD</t>
  </si>
  <si>
    <t>Atención educativa a grupos poblacionales en situación de vulnerabilidad que experimentan barreras al aprendizaje y participación</t>
  </si>
  <si>
    <t>Atención educativa a estudiantes pertenecientes a grupos étnicos</t>
  </si>
  <si>
    <t>Proyectos de Vida</t>
  </si>
  <si>
    <t>PROYECCION A LA COMUNIDAD</t>
  </si>
  <si>
    <t>Escuela de Padres</t>
  </si>
  <si>
    <t>Oferta de Servicios a la Comunidad</t>
  </si>
  <si>
    <t>Servicio Social Estudiantil</t>
  </si>
  <si>
    <t>PARTICIPACION Y CONVIVENCIA</t>
  </si>
  <si>
    <t>Asamblea y Consejo de Padres de Familia</t>
  </si>
  <si>
    <t>Participación de las Familias</t>
  </si>
  <si>
    <t>PREVENCION DE RIESGOS</t>
  </si>
  <si>
    <t>Prevención de Riesgos Físicos</t>
  </si>
  <si>
    <t>Prevención de Riesgos Psicosociales</t>
  </si>
  <si>
    <t>Programas de Seguridad</t>
  </si>
  <si>
    <t xml:space="preserve">CODIGO: D01 03 F01 </t>
  </si>
  <si>
    <t>VERSION: 01</t>
  </si>
  <si>
    <t>VIGENCIA: 15 DE JULIO DE 2013</t>
  </si>
  <si>
    <t>DOCUMENTO CONTROLADO</t>
  </si>
  <si>
    <t>EVALUACIÓN INSTITUCIONAL AÑO 2015</t>
  </si>
  <si>
    <t>INSTITUCION EDUCATIVA DEPARTAMETAL LUIS CARLOS GALÁN</t>
  </si>
  <si>
    <t>YACOPÍ</t>
  </si>
  <si>
    <t>PEDRO ELIBERTO QUIROGA RUEDA</t>
  </si>
  <si>
    <t>ORIENTADOR: 0</t>
  </si>
  <si>
    <t>DOCENTES: 38</t>
  </si>
  <si>
    <t xml:space="preserve">ADMINISTRATIVOS: </t>
  </si>
  <si>
    <t>TERÁN</t>
  </si>
  <si>
    <t>INSPECCIÓN DE TERÁN</t>
  </si>
  <si>
    <t>iedteran@hotmail.com</t>
  </si>
  <si>
    <t>SEMANAS DE DESARROLLO INSTITUCIONAL</t>
  </si>
  <si>
    <t>JORNADA</t>
  </si>
  <si>
    <t>NO:</t>
  </si>
  <si>
    <t>CUNDINAMACA</t>
  </si>
  <si>
    <t>INSTITUCION EDUCATIVA DEPARTAMENTAL LUIS CARLOS GALÁN</t>
  </si>
  <si>
    <t>DIRECTIVOS DOCENTES: 2, ORIENTADOR: 0, DOCENTES: 38, ADMINISTRATIVOS: 1</t>
  </si>
  <si>
    <t>VEREDA TERÁN</t>
  </si>
  <si>
    <t xml:space="preserve">PERIODOS ACADÉMICOS:4, SEMANAS LECTIVAS:40, </t>
  </si>
  <si>
    <t>SECRETARÍA DE EDUCACIÓN DE CUNDINAMARCA</t>
  </si>
  <si>
    <t>MUNICIPIO DE YACOPÍ</t>
  </si>
  <si>
    <t>INSTITUCIÓN EDUCATIVA DEPARTAMENTAL LUIS CARLOS GALÁN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</si>
</sst>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name val="Verdana"/>
      <family val="2"/>
    </font>
    <font>
      <sz val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9"/>
      <color indexed="9"/>
      <name val="Arial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solid">
        <fgColor indexed="36"/>
        <bgColor indexed="64"/>
      </patternFill>
    </fill>
    <fill>
      <patternFill patternType="solid">
        <fgColor indexed="17"/>
        <bgColor indexed="64"/>
      </patternFill>
    </fill>
    <fill>
      <patternFill patternType="lightGray">
        <fgColor indexed="9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BF343"/>
        <bgColor indexed="64"/>
      </patternFill>
    </fill>
    <fill>
      <patternFill patternType="solid">
        <fgColor rgb="FFF50B32"/>
        <bgColor indexed="64"/>
      </patternFill>
    </fill>
    <fill>
      <patternFill patternType="solid">
        <fgColor rgb="FF8367A5"/>
        <bgColor indexed="64"/>
      </patternFill>
    </fill>
    <fill>
      <patternFill patternType="solid">
        <fgColor rgb="FFC96765"/>
        <bgColor indexed="64"/>
      </patternFill>
    </fill>
    <fill>
      <patternFill patternType="solid">
        <fgColor rgb="FFF78B31"/>
        <bgColor indexed="64"/>
      </patternFill>
    </fill>
    <fill>
      <patternFill patternType="solid">
        <fgColor rgb="FF3072C2"/>
        <bgColor indexed="64"/>
      </patternFill>
    </fill>
    <fill>
      <patternFill patternType="solid">
        <fgColor rgb="FF94B74D"/>
        <bgColor indexed="64"/>
      </patternFill>
    </fill>
    <fill>
      <patternFill patternType="solid">
        <fgColor rgb="FF64B7CE"/>
        <bgColor indexed="64"/>
      </patternFill>
    </fill>
    <fill>
      <patternFill patternType="solid">
        <fgColor rgb="FF14B40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D3B63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B85808"/>
        <bgColor indexed="64"/>
      </patternFill>
    </fill>
    <fill>
      <patternFill patternType="solid">
        <fgColor rgb="FF204C82"/>
        <bgColor indexed="64"/>
      </patternFill>
    </fill>
    <fill>
      <patternFill patternType="solid">
        <fgColor rgb="FF5A702E"/>
        <bgColor indexed="64"/>
      </patternFill>
    </fill>
    <fill>
      <patternFill patternType="solid">
        <fgColor rgb="FF3288A0"/>
        <bgColor indexed="64"/>
      </patternFill>
    </fill>
    <fill>
      <patternFill patternType="solid">
        <fgColor rgb="FF0E8208"/>
        <bgColor indexed="64"/>
      </patternFill>
    </fill>
    <fill>
      <patternFill patternType="solid">
        <fgColor rgb="FF392B49"/>
        <bgColor indexed="64"/>
      </patternFill>
    </fill>
    <fill>
      <patternFill patternType="solid">
        <fgColor rgb="FF602322"/>
        <bgColor indexed="64"/>
      </patternFill>
    </fill>
    <fill>
      <patternFill patternType="solid">
        <fgColor rgb="FF753805"/>
        <bgColor indexed="64"/>
      </patternFill>
    </fill>
    <fill>
      <patternFill patternType="solid">
        <fgColor rgb="FF153153"/>
        <bgColor indexed="64"/>
      </patternFill>
    </fill>
    <fill>
      <patternFill patternType="solid">
        <fgColor rgb="FF39471D"/>
        <bgColor indexed="64"/>
      </patternFill>
    </fill>
    <fill>
      <patternFill patternType="solid">
        <fgColor rgb="FF1E5260"/>
        <bgColor indexed="64"/>
      </patternFill>
    </fill>
    <fill>
      <patternFill patternType="solid">
        <fgColor rgb="FF08470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496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justify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8" fillId="2" borderId="2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3" fillId="0" borderId="0" xfId="0" applyFont="1"/>
    <xf numFmtId="2" fontId="12" fillId="0" borderId="0" xfId="2" applyNumberFormat="1" applyFont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2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2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164" fontId="3" fillId="0" borderId="1" xfId="2" applyNumberFormat="1" applyFont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7" borderId="1" xfId="2" applyFont="1" applyFill="1" applyBorder="1" applyAlignment="1">
      <alignment horizontal="center" vertical="center" wrapText="1"/>
    </xf>
    <xf numFmtId="164" fontId="6" fillId="7" borderId="1" xfId="2" applyNumberFormat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2" fontId="3" fillId="8" borderId="0" xfId="2" applyNumberFormat="1" applyFont="1" applyFill="1" applyBorder="1" applyAlignment="1">
      <alignment horizontal="center" vertical="center" wrapText="1"/>
    </xf>
    <xf numFmtId="0" fontId="3" fillId="8" borderId="0" xfId="2" applyFont="1" applyFill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2" fontId="3" fillId="5" borderId="0" xfId="2" applyNumberFormat="1" applyFont="1" applyFill="1" applyBorder="1" applyAlignment="1">
      <alignment horizontal="center" vertical="center" wrapText="1"/>
    </xf>
    <xf numFmtId="0" fontId="3" fillId="5" borderId="0" xfId="2" applyFont="1" applyFill="1" applyBorder="1" applyAlignment="1">
      <alignment vertical="center" wrapText="1"/>
    </xf>
    <xf numFmtId="2" fontId="3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2" fontId="3" fillId="5" borderId="0" xfId="2" applyNumberFormat="1" applyFont="1" applyFill="1" applyAlignment="1">
      <alignment horizontal="center" vertical="center" wrapText="1"/>
    </xf>
    <xf numFmtId="0" fontId="3" fillId="5" borderId="0" xfId="2" applyFont="1" applyFill="1" applyAlignment="1">
      <alignment vertical="center" wrapText="1"/>
    </xf>
    <xf numFmtId="2" fontId="3" fillId="8" borderId="0" xfId="2" applyNumberFormat="1" applyFont="1" applyFill="1" applyAlignment="1">
      <alignment horizontal="center" vertical="center" wrapText="1"/>
    </xf>
    <xf numFmtId="0" fontId="3" fillId="8" borderId="0" xfId="2" applyFont="1" applyFill="1" applyAlignment="1">
      <alignment vertical="center" wrapText="1"/>
    </xf>
    <xf numFmtId="0" fontId="3" fillId="0" borderId="1" xfId="0" applyFont="1" applyBorder="1" applyAlignment="1">
      <alignment horizontal="justify"/>
    </xf>
    <xf numFmtId="2" fontId="3" fillId="0" borderId="0" xfId="2" applyNumberFormat="1" applyFont="1" applyBorder="1" applyAlignment="1">
      <alignment vertical="center" wrapText="1"/>
    </xf>
    <xf numFmtId="164" fontId="3" fillId="0" borderId="0" xfId="2" applyNumberFormat="1" applyFont="1" applyBorder="1" applyAlignment="1">
      <alignment horizontal="center" vertical="center" wrapText="1"/>
    </xf>
    <xf numFmtId="0" fontId="6" fillId="10" borderId="1" xfId="2" applyFont="1" applyFill="1" applyBorder="1" applyAlignment="1">
      <alignment horizontal="right" vertical="center" wrapText="1"/>
    </xf>
    <xf numFmtId="164" fontId="6" fillId="10" borderId="1" xfId="2" applyNumberFormat="1" applyFont="1" applyFill="1" applyBorder="1" applyAlignment="1">
      <alignment horizontal="center" vertical="center" wrapText="1"/>
    </xf>
    <xf numFmtId="0" fontId="20" fillId="6" borderId="1" xfId="2" applyFont="1" applyFill="1" applyBorder="1" applyAlignment="1">
      <alignment horizontal="right" vertical="center" wrapText="1"/>
    </xf>
    <xf numFmtId="164" fontId="20" fillId="6" borderId="1" xfId="2" applyNumberFormat="1" applyFont="1" applyFill="1" applyBorder="1" applyAlignment="1">
      <alignment horizontal="center" vertical="center" wrapText="1"/>
    </xf>
    <xf numFmtId="0" fontId="20" fillId="11" borderId="1" xfId="2" applyFont="1" applyFill="1" applyBorder="1" applyAlignment="1">
      <alignment horizontal="right" vertical="center" wrapText="1"/>
    </xf>
    <xf numFmtId="164" fontId="20" fillId="11" borderId="1" xfId="2" applyNumberFormat="1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left"/>
    </xf>
    <xf numFmtId="0" fontId="19" fillId="4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/>
    </xf>
    <xf numFmtId="2" fontId="3" fillId="4" borderId="0" xfId="2" applyNumberFormat="1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vertical="center" wrapText="1"/>
    </xf>
    <xf numFmtId="0" fontId="3" fillId="4" borderId="0" xfId="0" applyFont="1" applyFill="1" applyBorder="1"/>
    <xf numFmtId="2" fontId="3" fillId="0" borderId="0" xfId="2" applyNumberFormat="1" applyFont="1" applyAlignment="1">
      <alignment horizontal="left" vertical="center" wrapText="1"/>
    </xf>
    <xf numFmtId="2" fontId="3" fillId="0" borderId="1" xfId="2" applyNumberFormat="1" applyFont="1" applyBorder="1" applyAlignment="1">
      <alignment horizontal="left" vertical="center" wrapText="1"/>
    </xf>
    <xf numFmtId="0" fontId="3" fillId="4" borderId="2" xfId="0" applyFont="1" applyFill="1" applyBorder="1" applyAlignment="1">
      <alignment wrapText="1"/>
    </xf>
    <xf numFmtId="164" fontId="3" fillId="0" borderId="4" xfId="2" applyNumberFormat="1" applyFont="1" applyBorder="1" applyAlignment="1">
      <alignment horizontal="center" vertical="center" wrapText="1"/>
    </xf>
    <xf numFmtId="0" fontId="3" fillId="4" borderId="0" xfId="0" applyFont="1" applyFill="1" applyBorder="1" applyAlignment="1">
      <alignment wrapText="1"/>
    </xf>
    <xf numFmtId="0" fontId="6" fillId="12" borderId="3" xfId="2" applyFont="1" applyFill="1" applyBorder="1" applyAlignment="1">
      <alignment horizontal="center" vertical="center" wrapText="1"/>
    </xf>
    <xf numFmtId="0" fontId="4" fillId="0" borderId="0" xfId="0" applyFont="1" applyBorder="1"/>
    <xf numFmtId="0" fontId="3" fillId="4" borderId="0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wrapText="1"/>
    </xf>
    <xf numFmtId="0" fontId="13" fillId="4" borderId="2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horizontal="left" wrapText="1"/>
    </xf>
    <xf numFmtId="0" fontId="13" fillId="4" borderId="0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21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horizontal="justify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justify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6" fillId="12" borderId="2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28" fillId="0" borderId="7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8" fillId="22" borderId="7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" fillId="0" borderId="0" xfId="3" applyAlignment="1">
      <alignment horizontal="center" vertical="center"/>
    </xf>
    <xf numFmtId="0" fontId="2" fillId="0" borderId="0" xfId="3" applyAlignment="1">
      <alignment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31" fillId="24" borderId="38" xfId="3" applyFont="1" applyFill="1" applyBorder="1" applyAlignment="1">
      <alignment horizontal="center" vertical="center"/>
    </xf>
    <xf numFmtId="0" fontId="31" fillId="24" borderId="8" xfId="3" applyFont="1" applyFill="1" applyBorder="1" applyAlignment="1">
      <alignment horizontal="center" vertical="center"/>
    </xf>
    <xf numFmtId="0" fontId="31" fillId="24" borderId="40" xfId="3" applyFont="1" applyFill="1" applyBorder="1" applyAlignment="1">
      <alignment horizontal="center" vertical="center"/>
    </xf>
    <xf numFmtId="0" fontId="31" fillId="25" borderId="38" xfId="3" applyFont="1" applyFill="1" applyBorder="1" applyAlignment="1">
      <alignment horizontal="center" vertical="center"/>
    </xf>
    <xf numFmtId="0" fontId="31" fillId="25" borderId="8" xfId="3" applyFont="1" applyFill="1" applyBorder="1" applyAlignment="1">
      <alignment horizontal="center" vertical="center"/>
    </xf>
    <xf numFmtId="0" fontId="31" fillId="25" borderId="40" xfId="3" applyFont="1" applyFill="1" applyBorder="1" applyAlignment="1">
      <alignment horizontal="center" vertical="center"/>
    </xf>
    <xf numFmtId="0" fontId="31" fillId="26" borderId="38" xfId="3" applyFont="1" applyFill="1" applyBorder="1" applyAlignment="1">
      <alignment horizontal="center" vertical="center"/>
    </xf>
    <xf numFmtId="0" fontId="31" fillId="26" borderId="8" xfId="3" applyFont="1" applyFill="1" applyBorder="1" applyAlignment="1">
      <alignment horizontal="center" vertical="center"/>
    </xf>
    <xf numFmtId="0" fontId="31" fillId="26" borderId="39" xfId="3" applyFont="1" applyFill="1" applyBorder="1" applyAlignment="1">
      <alignment horizontal="center" vertical="center"/>
    </xf>
    <xf numFmtId="0" fontId="31" fillId="27" borderId="38" xfId="3" applyFont="1" applyFill="1" applyBorder="1" applyAlignment="1">
      <alignment horizontal="center" vertical="center"/>
    </xf>
    <xf numFmtId="0" fontId="31" fillId="27" borderId="8" xfId="3" applyFont="1" applyFill="1" applyBorder="1" applyAlignment="1">
      <alignment horizontal="center" vertical="center"/>
    </xf>
    <xf numFmtId="0" fontId="31" fillId="27" borderId="40" xfId="3" applyFont="1" applyFill="1" applyBorder="1" applyAlignment="1">
      <alignment horizontal="center" vertical="center"/>
    </xf>
    <xf numFmtId="0" fontId="31" fillId="28" borderId="38" xfId="3" applyFont="1" applyFill="1" applyBorder="1" applyAlignment="1">
      <alignment horizontal="center" vertical="center"/>
    </xf>
    <xf numFmtId="0" fontId="31" fillId="28" borderId="8" xfId="3" applyFont="1" applyFill="1" applyBorder="1" applyAlignment="1">
      <alignment horizontal="center" vertical="center"/>
    </xf>
    <xf numFmtId="0" fontId="31" fillId="28" borderId="39" xfId="3" applyFont="1" applyFill="1" applyBorder="1" applyAlignment="1">
      <alignment horizontal="center" vertical="center"/>
    </xf>
    <xf numFmtId="0" fontId="31" fillId="29" borderId="38" xfId="3" applyFont="1" applyFill="1" applyBorder="1" applyAlignment="1">
      <alignment horizontal="center" vertical="center"/>
    </xf>
    <xf numFmtId="0" fontId="31" fillId="29" borderId="8" xfId="3" applyFont="1" applyFill="1" applyBorder="1" applyAlignment="1">
      <alignment horizontal="center" vertical="center"/>
    </xf>
    <xf numFmtId="0" fontId="31" fillId="29" borderId="40" xfId="3" applyFont="1" applyFill="1" applyBorder="1" applyAlignment="1">
      <alignment horizontal="center" vertical="center"/>
    </xf>
    <xf numFmtId="0" fontId="31" fillId="30" borderId="38" xfId="3" applyFont="1" applyFill="1" applyBorder="1" applyAlignment="1">
      <alignment horizontal="center" vertical="center"/>
    </xf>
    <xf numFmtId="0" fontId="31" fillId="30" borderId="8" xfId="3" applyFont="1" applyFill="1" applyBorder="1" applyAlignment="1">
      <alignment horizontal="center" vertical="center"/>
    </xf>
    <xf numFmtId="0" fontId="31" fillId="30" borderId="40" xfId="3" applyFont="1" applyFill="1" applyBorder="1" applyAlignment="1">
      <alignment horizontal="center" vertical="center"/>
    </xf>
    <xf numFmtId="0" fontId="31" fillId="31" borderId="38" xfId="3" applyFont="1" applyFill="1" applyBorder="1" applyAlignment="1">
      <alignment horizontal="center" vertical="center"/>
    </xf>
    <xf numFmtId="0" fontId="31" fillId="31" borderId="8" xfId="3" applyFont="1" applyFill="1" applyBorder="1" applyAlignment="1">
      <alignment horizontal="center" vertical="center"/>
    </xf>
    <xf numFmtId="0" fontId="31" fillId="31" borderId="39" xfId="3" applyFont="1" applyFill="1" applyBorder="1" applyAlignment="1">
      <alignment horizontal="center" vertical="center" wrapText="1"/>
    </xf>
    <xf numFmtId="0" fontId="2" fillId="0" borderId="35" xfId="3" applyFont="1" applyBorder="1" applyAlignment="1">
      <alignment horizontal="justify" vertical="center" wrapText="1"/>
    </xf>
    <xf numFmtId="0" fontId="31" fillId="24" borderId="32" xfId="3" applyFont="1" applyFill="1" applyBorder="1" applyAlignment="1">
      <alignment horizontal="center" vertical="center"/>
    </xf>
    <xf numFmtId="0" fontId="31" fillId="24" borderId="33" xfId="3" applyFont="1" applyFill="1" applyBorder="1" applyAlignment="1">
      <alignment horizontal="center" vertical="center"/>
    </xf>
    <xf numFmtId="0" fontId="31" fillId="24" borderId="34" xfId="3" applyFont="1" applyFill="1" applyBorder="1" applyAlignment="1">
      <alignment horizontal="center" vertical="center"/>
    </xf>
    <xf numFmtId="0" fontId="2" fillId="25" borderId="32" xfId="3" applyFill="1" applyBorder="1" applyAlignment="1">
      <alignment horizontal="center" vertical="center"/>
    </xf>
    <xf numFmtId="0" fontId="2" fillId="25" borderId="33" xfId="3" applyFill="1" applyBorder="1" applyAlignment="1">
      <alignment horizontal="center" vertical="center"/>
    </xf>
    <xf numFmtId="0" fontId="2" fillId="25" borderId="34" xfId="3" applyFill="1" applyBorder="1" applyAlignment="1">
      <alignment horizontal="center" vertical="center"/>
    </xf>
    <xf numFmtId="0" fontId="2" fillId="26" borderId="32" xfId="3" applyFill="1" applyBorder="1" applyAlignment="1">
      <alignment horizontal="center" vertical="center"/>
    </xf>
    <xf numFmtId="0" fontId="2" fillId="26" borderId="33" xfId="3" applyFill="1" applyBorder="1" applyAlignment="1">
      <alignment horizontal="center" vertical="center"/>
    </xf>
    <xf numFmtId="0" fontId="2" fillId="26" borderId="35" xfId="3" applyFill="1" applyBorder="1" applyAlignment="1">
      <alignment horizontal="center" vertical="center"/>
    </xf>
    <xf numFmtId="0" fontId="2" fillId="27" borderId="32" xfId="3" applyFill="1" applyBorder="1" applyAlignment="1">
      <alignment horizontal="center" vertical="center"/>
    </xf>
    <xf numFmtId="0" fontId="2" fillId="27" borderId="33" xfId="3" applyFill="1" applyBorder="1" applyAlignment="1">
      <alignment horizontal="center" vertical="center"/>
    </xf>
    <xf numFmtId="0" fontId="2" fillId="27" borderId="34" xfId="3" applyFill="1" applyBorder="1" applyAlignment="1">
      <alignment horizontal="center" vertical="center"/>
    </xf>
    <xf numFmtId="0" fontId="2" fillId="28" borderId="32" xfId="3" applyFill="1" applyBorder="1" applyAlignment="1">
      <alignment horizontal="center" vertical="center"/>
    </xf>
    <xf numFmtId="0" fontId="2" fillId="28" borderId="33" xfId="3" applyFill="1" applyBorder="1" applyAlignment="1">
      <alignment horizontal="center" vertical="center"/>
    </xf>
    <xf numFmtId="0" fontId="2" fillId="28" borderId="35" xfId="3" applyFill="1" applyBorder="1" applyAlignment="1">
      <alignment horizontal="center" vertical="center"/>
    </xf>
    <xf numFmtId="0" fontId="2" fillId="29" borderId="32" xfId="3" applyFill="1" applyBorder="1" applyAlignment="1">
      <alignment horizontal="center" vertical="center"/>
    </xf>
    <xf numFmtId="0" fontId="2" fillId="29" borderId="33" xfId="3" applyFill="1" applyBorder="1" applyAlignment="1">
      <alignment horizontal="center" vertical="center"/>
    </xf>
    <xf numFmtId="0" fontId="2" fillId="29" borderId="34" xfId="3" applyFill="1" applyBorder="1" applyAlignment="1">
      <alignment horizontal="center" vertical="center"/>
    </xf>
    <xf numFmtId="0" fontId="2" fillId="30" borderId="32" xfId="3" applyFill="1" applyBorder="1" applyAlignment="1">
      <alignment horizontal="center" vertical="center"/>
    </xf>
    <xf numFmtId="0" fontId="2" fillId="30" borderId="33" xfId="3" applyFill="1" applyBorder="1" applyAlignment="1">
      <alignment horizontal="center" vertical="center"/>
    </xf>
    <xf numFmtId="0" fontId="2" fillId="30" borderId="34" xfId="3" applyFill="1" applyBorder="1" applyAlignment="1">
      <alignment horizontal="center" vertical="center"/>
    </xf>
    <xf numFmtId="0" fontId="30" fillId="26" borderId="32" xfId="3" applyFont="1" applyFill="1" applyBorder="1" applyAlignment="1">
      <alignment horizontal="center" vertical="center"/>
    </xf>
    <xf numFmtId="0" fontId="2" fillId="31" borderId="32" xfId="3" applyFill="1" applyBorder="1" applyAlignment="1">
      <alignment horizontal="center" vertical="center"/>
    </xf>
    <xf numFmtId="0" fontId="2" fillId="0" borderId="2" xfId="3" applyFont="1" applyBorder="1" applyAlignment="1">
      <alignment horizontal="justify" vertical="center" wrapText="1"/>
    </xf>
    <xf numFmtId="0" fontId="31" fillId="24" borderId="44" xfId="3" applyFont="1" applyFill="1" applyBorder="1" applyAlignment="1">
      <alignment horizontal="center" vertical="center"/>
    </xf>
    <xf numFmtId="0" fontId="31" fillId="24" borderId="1" xfId="3" applyFont="1" applyFill="1" applyBorder="1" applyAlignment="1">
      <alignment horizontal="center" vertical="center"/>
    </xf>
    <xf numFmtId="0" fontId="31" fillId="24" borderId="45" xfId="3" applyFont="1" applyFill="1" applyBorder="1" applyAlignment="1">
      <alignment horizontal="center" vertical="center"/>
    </xf>
    <xf numFmtId="0" fontId="2" fillId="25" borderId="44" xfId="3" applyFill="1" applyBorder="1" applyAlignment="1">
      <alignment horizontal="center" vertical="center"/>
    </xf>
    <xf numFmtId="0" fontId="2" fillId="25" borderId="1" xfId="3" applyFill="1" applyBorder="1" applyAlignment="1">
      <alignment horizontal="center" vertical="center"/>
    </xf>
    <xf numFmtId="0" fontId="2" fillId="25" borderId="45" xfId="3" applyFill="1" applyBorder="1" applyAlignment="1">
      <alignment horizontal="center" vertical="center"/>
    </xf>
    <xf numFmtId="0" fontId="2" fillId="26" borderId="44" xfId="3" applyFill="1" applyBorder="1" applyAlignment="1">
      <alignment horizontal="center" vertical="center"/>
    </xf>
    <xf numFmtId="0" fontId="2" fillId="26" borderId="1" xfId="3" applyFill="1" applyBorder="1" applyAlignment="1">
      <alignment horizontal="center" vertical="center"/>
    </xf>
    <xf numFmtId="0" fontId="2" fillId="26" borderId="2" xfId="3" applyFill="1" applyBorder="1" applyAlignment="1">
      <alignment horizontal="center" vertical="center"/>
    </xf>
    <xf numFmtId="0" fontId="2" fillId="27" borderId="44" xfId="3" applyFill="1" applyBorder="1" applyAlignment="1">
      <alignment horizontal="center" vertical="center"/>
    </xf>
    <xf numFmtId="0" fontId="2" fillId="27" borderId="1" xfId="3" applyFill="1" applyBorder="1" applyAlignment="1">
      <alignment horizontal="center" vertical="center"/>
    </xf>
    <xf numFmtId="0" fontId="2" fillId="27" borderId="45" xfId="3" applyFill="1" applyBorder="1" applyAlignment="1">
      <alignment horizontal="center" vertical="center"/>
    </xf>
    <xf numFmtId="0" fontId="2" fillId="28" borderId="44" xfId="3" applyFill="1" applyBorder="1" applyAlignment="1">
      <alignment horizontal="center" vertical="center"/>
    </xf>
    <xf numFmtId="0" fontId="2" fillId="28" borderId="1" xfId="3" applyFill="1" applyBorder="1" applyAlignment="1">
      <alignment horizontal="center" vertical="center"/>
    </xf>
    <xf numFmtId="0" fontId="2" fillId="28" borderId="2" xfId="3" applyFill="1" applyBorder="1" applyAlignment="1">
      <alignment horizontal="center" vertical="center"/>
    </xf>
    <xf numFmtId="0" fontId="2" fillId="29" borderId="44" xfId="3" applyFill="1" applyBorder="1" applyAlignment="1">
      <alignment horizontal="center" vertical="center"/>
    </xf>
    <xf numFmtId="0" fontId="2" fillId="29" borderId="1" xfId="3" applyFill="1" applyBorder="1" applyAlignment="1">
      <alignment horizontal="center" vertical="center"/>
    </xf>
    <xf numFmtId="0" fontId="2" fillId="29" borderId="45" xfId="3" applyFill="1" applyBorder="1" applyAlignment="1">
      <alignment horizontal="center" vertical="center"/>
    </xf>
    <xf numFmtId="0" fontId="2" fillId="30" borderId="44" xfId="3" applyFill="1" applyBorder="1" applyAlignment="1">
      <alignment horizontal="center" vertical="center"/>
    </xf>
    <xf numFmtId="0" fontId="2" fillId="30" borderId="1" xfId="3" applyFill="1" applyBorder="1" applyAlignment="1">
      <alignment horizontal="center" vertical="center"/>
    </xf>
    <xf numFmtId="0" fontId="2" fillId="30" borderId="45" xfId="3" applyFill="1" applyBorder="1" applyAlignment="1">
      <alignment horizontal="center" vertical="center"/>
    </xf>
    <xf numFmtId="0" fontId="30" fillId="26" borderId="44" xfId="3" applyFont="1" applyFill="1" applyBorder="1" applyAlignment="1">
      <alignment horizontal="center" vertical="center"/>
    </xf>
    <xf numFmtId="0" fontId="2" fillId="32" borderId="32" xfId="3" applyFill="1" applyBorder="1" applyAlignment="1">
      <alignment horizontal="center" vertical="center"/>
    </xf>
    <xf numFmtId="0" fontId="2" fillId="0" borderId="39" xfId="3" applyFont="1" applyBorder="1" applyAlignment="1">
      <alignment horizontal="justify" vertical="center" wrapText="1"/>
    </xf>
    <xf numFmtId="0" fontId="2" fillId="25" borderId="38" xfId="3" applyFill="1" applyBorder="1" applyAlignment="1">
      <alignment horizontal="center" vertical="center"/>
    </xf>
    <xf numFmtId="0" fontId="2" fillId="25" borderId="8" xfId="3" applyFill="1" applyBorder="1" applyAlignment="1">
      <alignment horizontal="center" vertical="center"/>
    </xf>
    <xf numFmtId="0" fontId="2" fillId="25" borderId="40" xfId="3" applyFill="1" applyBorder="1" applyAlignment="1">
      <alignment horizontal="center" vertical="center"/>
    </xf>
    <xf numFmtId="0" fontId="2" fillId="26" borderId="38" xfId="3" applyFill="1" applyBorder="1" applyAlignment="1">
      <alignment horizontal="center" vertical="center"/>
    </xf>
    <xf numFmtId="0" fontId="2" fillId="26" borderId="8" xfId="3" applyFill="1" applyBorder="1" applyAlignment="1">
      <alignment horizontal="center" vertical="center"/>
    </xf>
    <xf numFmtId="0" fontId="2" fillId="26" borderId="39" xfId="3" applyFill="1" applyBorder="1" applyAlignment="1">
      <alignment horizontal="center" vertical="center"/>
    </xf>
    <xf numFmtId="0" fontId="2" fillId="27" borderId="38" xfId="3" applyFill="1" applyBorder="1" applyAlignment="1">
      <alignment horizontal="center" vertical="center"/>
    </xf>
    <xf numFmtId="0" fontId="2" fillId="27" borderId="8" xfId="3" applyFill="1" applyBorder="1" applyAlignment="1">
      <alignment horizontal="center" vertical="center"/>
    </xf>
    <xf numFmtId="0" fontId="2" fillId="27" borderId="40" xfId="3" applyFill="1" applyBorder="1" applyAlignment="1">
      <alignment horizontal="center" vertical="center"/>
    </xf>
    <xf numFmtId="0" fontId="2" fillId="28" borderId="38" xfId="3" applyFill="1" applyBorder="1" applyAlignment="1">
      <alignment horizontal="center" vertical="center"/>
    </xf>
    <xf numFmtId="0" fontId="2" fillId="28" borderId="8" xfId="3" applyFill="1" applyBorder="1" applyAlignment="1">
      <alignment horizontal="center" vertical="center"/>
    </xf>
    <xf numFmtId="0" fontId="2" fillId="28" borderId="39" xfId="3" applyFill="1" applyBorder="1" applyAlignment="1">
      <alignment horizontal="center" vertical="center"/>
    </xf>
    <xf numFmtId="0" fontId="2" fillId="29" borderId="38" xfId="3" applyFill="1" applyBorder="1" applyAlignment="1">
      <alignment horizontal="center" vertical="center"/>
    </xf>
    <xf numFmtId="0" fontId="2" fillId="29" borderId="8" xfId="3" applyFill="1" applyBorder="1" applyAlignment="1">
      <alignment horizontal="center" vertical="center"/>
    </xf>
    <xf numFmtId="0" fontId="2" fillId="29" borderId="40" xfId="3" applyFill="1" applyBorder="1" applyAlignment="1">
      <alignment horizontal="center" vertical="center"/>
    </xf>
    <xf numFmtId="0" fontId="2" fillId="30" borderId="38" xfId="3" applyFill="1" applyBorder="1" applyAlignment="1">
      <alignment horizontal="center" vertical="center"/>
    </xf>
    <xf numFmtId="0" fontId="2" fillId="30" borderId="8" xfId="3" applyFill="1" applyBorder="1" applyAlignment="1">
      <alignment horizontal="center" vertical="center"/>
    </xf>
    <xf numFmtId="0" fontId="2" fillId="30" borderId="40" xfId="3" applyFill="1" applyBorder="1" applyAlignment="1">
      <alignment horizontal="center" vertical="center"/>
    </xf>
    <xf numFmtId="0" fontId="30" fillId="26" borderId="38" xfId="3" applyFont="1" applyFill="1" applyBorder="1" applyAlignment="1">
      <alignment horizontal="center" vertical="center"/>
    </xf>
    <xf numFmtId="0" fontId="2" fillId="0" borderId="46" xfId="3" applyBorder="1" applyAlignment="1">
      <alignment horizontal="center" vertical="center" wrapText="1"/>
    </xf>
    <xf numFmtId="0" fontId="31" fillId="24" borderId="48" xfId="3" applyFont="1" applyFill="1" applyBorder="1" applyAlignment="1">
      <alignment horizontal="center" vertical="center"/>
    </xf>
    <xf numFmtId="0" fontId="31" fillId="24" borderId="10" xfId="3" applyFont="1" applyFill="1" applyBorder="1" applyAlignment="1">
      <alignment horizontal="center" vertical="center"/>
    </xf>
    <xf numFmtId="0" fontId="2" fillId="33" borderId="46" xfId="3" applyFill="1" applyBorder="1" applyAlignment="1">
      <alignment horizontal="center" vertical="center"/>
    </xf>
    <xf numFmtId="0" fontId="2" fillId="33" borderId="47" xfId="3" applyFill="1" applyBorder="1" applyAlignment="1">
      <alignment horizontal="center" vertical="center"/>
    </xf>
    <xf numFmtId="0" fontId="2" fillId="33" borderId="49" xfId="3" applyFill="1" applyBorder="1" applyAlignment="1">
      <alignment horizontal="center" vertical="center"/>
    </xf>
    <xf numFmtId="0" fontId="2" fillId="34" borderId="46" xfId="3" applyFill="1" applyBorder="1" applyAlignment="1">
      <alignment horizontal="center" vertical="center"/>
    </xf>
    <xf numFmtId="0" fontId="2" fillId="34" borderId="47" xfId="3" applyFill="1" applyBorder="1" applyAlignment="1">
      <alignment horizontal="center" vertical="center"/>
    </xf>
    <xf numFmtId="0" fontId="2" fillId="34" borderId="50" xfId="3" applyFill="1" applyBorder="1" applyAlignment="1">
      <alignment horizontal="center" vertical="center"/>
    </xf>
    <xf numFmtId="0" fontId="2" fillId="35" borderId="46" xfId="3" applyFill="1" applyBorder="1" applyAlignment="1">
      <alignment horizontal="center" vertical="center"/>
    </xf>
    <xf numFmtId="0" fontId="2" fillId="35" borderId="47" xfId="3" applyFill="1" applyBorder="1" applyAlignment="1">
      <alignment horizontal="center" vertical="center"/>
    </xf>
    <xf numFmtId="0" fontId="2" fillId="35" borderId="49" xfId="3" applyFill="1" applyBorder="1" applyAlignment="1">
      <alignment horizontal="center" vertical="center"/>
    </xf>
    <xf numFmtId="0" fontId="2" fillId="36" borderId="46" xfId="3" applyFill="1" applyBorder="1" applyAlignment="1">
      <alignment horizontal="center" vertical="center"/>
    </xf>
    <xf numFmtId="0" fontId="2" fillId="36" borderId="47" xfId="3" applyFill="1" applyBorder="1" applyAlignment="1">
      <alignment horizontal="center" vertical="center"/>
    </xf>
    <xf numFmtId="0" fontId="2" fillId="36" borderId="50" xfId="3" applyFill="1" applyBorder="1" applyAlignment="1">
      <alignment horizontal="center" vertical="center"/>
    </xf>
    <xf numFmtId="0" fontId="2" fillId="37" borderId="46" xfId="3" applyFill="1" applyBorder="1" applyAlignment="1">
      <alignment horizontal="center" vertical="center"/>
    </xf>
    <xf numFmtId="0" fontId="2" fillId="37" borderId="47" xfId="3" applyFill="1" applyBorder="1" applyAlignment="1">
      <alignment horizontal="center" vertical="center"/>
    </xf>
    <xf numFmtId="0" fontId="2" fillId="37" borderId="49" xfId="3" applyFill="1" applyBorder="1" applyAlignment="1">
      <alignment horizontal="center" vertical="center"/>
    </xf>
    <xf numFmtId="0" fontId="2" fillId="38" borderId="48" xfId="3" applyFill="1" applyBorder="1" applyAlignment="1">
      <alignment horizontal="center" vertical="center"/>
    </xf>
    <xf numFmtId="0" fontId="2" fillId="39" borderId="46" xfId="3" applyFill="1" applyBorder="1" applyAlignment="1">
      <alignment horizontal="center" vertical="center"/>
    </xf>
    <xf numFmtId="0" fontId="2" fillId="0" borderId="30" xfId="3" applyFont="1" applyBorder="1" applyAlignment="1">
      <alignment horizontal="justify" vertical="center" wrapText="1"/>
    </xf>
    <xf numFmtId="0" fontId="31" fillId="24" borderId="29" xfId="3" applyFont="1" applyFill="1" applyBorder="1" applyAlignment="1">
      <alignment horizontal="center" vertical="center"/>
    </xf>
    <xf numFmtId="0" fontId="31" fillId="24" borderId="4" xfId="3" applyFont="1" applyFill="1" applyBorder="1" applyAlignment="1">
      <alignment horizontal="center" vertical="center"/>
    </xf>
    <xf numFmtId="0" fontId="31" fillId="24" borderId="31" xfId="3" applyFont="1" applyFill="1" applyBorder="1" applyAlignment="1">
      <alignment horizontal="center" vertical="center"/>
    </xf>
    <xf numFmtId="0" fontId="2" fillId="25" borderId="29" xfId="3" applyFill="1" applyBorder="1" applyAlignment="1">
      <alignment horizontal="center" vertical="center"/>
    </xf>
    <xf numFmtId="0" fontId="2" fillId="25" borderId="4" xfId="3" applyFill="1" applyBorder="1" applyAlignment="1">
      <alignment horizontal="center" vertical="center"/>
    </xf>
    <xf numFmtId="0" fontId="2" fillId="25" borderId="31" xfId="3" applyFill="1" applyBorder="1" applyAlignment="1">
      <alignment horizontal="center" vertical="center"/>
    </xf>
    <xf numFmtId="0" fontId="2" fillId="26" borderId="29" xfId="3" applyFill="1" applyBorder="1" applyAlignment="1">
      <alignment horizontal="center" vertical="center"/>
    </xf>
    <xf numFmtId="0" fontId="2" fillId="26" borderId="4" xfId="3" applyFill="1" applyBorder="1" applyAlignment="1">
      <alignment horizontal="center" vertical="center"/>
    </xf>
    <xf numFmtId="0" fontId="2" fillId="26" borderId="30" xfId="3" applyFill="1" applyBorder="1" applyAlignment="1">
      <alignment horizontal="center" vertical="center"/>
    </xf>
    <xf numFmtId="0" fontId="2" fillId="27" borderId="29" xfId="3" applyFill="1" applyBorder="1" applyAlignment="1">
      <alignment horizontal="center" vertical="center"/>
    </xf>
    <xf numFmtId="0" fontId="2" fillId="27" borderId="4" xfId="3" applyFill="1" applyBorder="1" applyAlignment="1">
      <alignment horizontal="center" vertical="center"/>
    </xf>
    <xf numFmtId="0" fontId="2" fillId="27" borderId="31" xfId="3" applyFill="1" applyBorder="1" applyAlignment="1">
      <alignment horizontal="center" vertical="center"/>
    </xf>
    <xf numFmtId="0" fontId="2" fillId="28" borderId="29" xfId="3" applyFill="1" applyBorder="1" applyAlignment="1">
      <alignment horizontal="center" vertical="center"/>
    </xf>
    <xf numFmtId="0" fontId="2" fillId="28" borderId="4" xfId="3" applyFill="1" applyBorder="1" applyAlignment="1">
      <alignment horizontal="center" vertical="center"/>
    </xf>
    <xf numFmtId="0" fontId="2" fillId="28" borderId="30" xfId="3" applyFill="1" applyBorder="1" applyAlignment="1">
      <alignment horizontal="center" vertical="center"/>
    </xf>
    <xf numFmtId="0" fontId="2" fillId="29" borderId="29" xfId="3" applyFill="1" applyBorder="1" applyAlignment="1">
      <alignment horizontal="center" vertical="center"/>
    </xf>
    <xf numFmtId="0" fontId="2" fillId="29" borderId="4" xfId="3" applyFill="1" applyBorder="1" applyAlignment="1">
      <alignment horizontal="center" vertical="center"/>
    </xf>
    <xf numFmtId="0" fontId="2" fillId="29" borderId="31" xfId="3" applyFill="1" applyBorder="1" applyAlignment="1">
      <alignment horizontal="center" vertical="center"/>
    </xf>
    <xf numFmtId="0" fontId="2" fillId="30" borderId="29" xfId="3" applyFill="1" applyBorder="1" applyAlignment="1">
      <alignment horizontal="center" vertical="center"/>
    </xf>
    <xf numFmtId="0" fontId="2" fillId="30" borderId="4" xfId="3" applyFill="1" applyBorder="1" applyAlignment="1">
      <alignment horizontal="center" vertical="center"/>
    </xf>
    <xf numFmtId="0" fontId="2" fillId="30" borderId="31" xfId="3" applyFill="1" applyBorder="1" applyAlignment="1">
      <alignment horizontal="center" vertical="center"/>
    </xf>
    <xf numFmtId="0" fontId="2" fillId="0" borderId="50" xfId="3" applyFont="1" applyBorder="1" applyAlignment="1">
      <alignment horizontal="justify" vertical="center" wrapText="1"/>
    </xf>
    <xf numFmtId="0" fontId="30" fillId="26" borderId="29" xfId="3" applyFont="1" applyFill="1" applyBorder="1" applyAlignment="1">
      <alignment horizontal="center" vertical="center"/>
    </xf>
    <xf numFmtId="0" fontId="2" fillId="40" borderId="32" xfId="3" applyFill="1" applyBorder="1" applyAlignment="1">
      <alignment horizontal="center" vertical="center"/>
    </xf>
    <xf numFmtId="0" fontId="2" fillId="41" borderId="38" xfId="3" applyFill="1" applyBorder="1" applyAlignment="1">
      <alignment horizontal="center" vertical="center"/>
    </xf>
    <xf numFmtId="0" fontId="2" fillId="41" borderId="8" xfId="3" applyFill="1" applyBorder="1" applyAlignment="1">
      <alignment horizontal="center" vertical="center"/>
    </xf>
    <xf numFmtId="0" fontId="2" fillId="41" borderId="39" xfId="3" applyFill="1" applyBorder="1" applyAlignment="1">
      <alignment horizontal="center" vertical="center"/>
    </xf>
    <xf numFmtId="0" fontId="2" fillId="42" borderId="29" xfId="3" applyFill="1" applyBorder="1" applyAlignment="1">
      <alignment horizontal="center" vertical="center"/>
    </xf>
    <xf numFmtId="0" fontId="2" fillId="42" borderId="4" xfId="3" applyFill="1" applyBorder="1" applyAlignment="1">
      <alignment horizontal="center" vertical="center"/>
    </xf>
    <xf numFmtId="0" fontId="2" fillId="42" borderId="31" xfId="3" applyFill="1" applyBorder="1" applyAlignment="1">
      <alignment horizontal="center" vertical="center"/>
    </xf>
    <xf numFmtId="0" fontId="2" fillId="43" borderId="29" xfId="3" applyFill="1" applyBorder="1" applyAlignment="1">
      <alignment horizontal="center" vertical="center"/>
    </xf>
    <xf numFmtId="0" fontId="2" fillId="43" borderId="4" xfId="3" applyFill="1" applyBorder="1" applyAlignment="1">
      <alignment horizontal="center" vertical="center"/>
    </xf>
    <xf numFmtId="0" fontId="2" fillId="43" borderId="30" xfId="3" applyFill="1" applyBorder="1" applyAlignment="1">
      <alignment horizontal="center" vertical="center"/>
    </xf>
    <xf numFmtId="0" fontId="2" fillId="44" borderId="29" xfId="3" applyFill="1" applyBorder="1" applyAlignment="1">
      <alignment horizontal="center" vertical="center"/>
    </xf>
    <xf numFmtId="0" fontId="2" fillId="44" borderId="4" xfId="3" applyFill="1" applyBorder="1" applyAlignment="1">
      <alignment horizontal="center" vertical="center"/>
    </xf>
    <xf numFmtId="0" fontId="2" fillId="44" borderId="31" xfId="3" applyFill="1" applyBorder="1" applyAlignment="1">
      <alignment horizontal="center" vertical="center"/>
    </xf>
    <xf numFmtId="0" fontId="2" fillId="45" borderId="29" xfId="3" applyFill="1" applyBorder="1" applyAlignment="1">
      <alignment horizontal="center" vertical="center"/>
    </xf>
    <xf numFmtId="0" fontId="2" fillId="45" borderId="4" xfId="3" applyFill="1" applyBorder="1" applyAlignment="1">
      <alignment horizontal="center" vertical="center"/>
    </xf>
    <xf numFmtId="0" fontId="2" fillId="45" borderId="30" xfId="3" applyFill="1" applyBorder="1" applyAlignment="1">
      <alignment horizontal="center" vertical="center"/>
    </xf>
    <xf numFmtId="0" fontId="2" fillId="46" borderId="29" xfId="3" applyFill="1" applyBorder="1" applyAlignment="1">
      <alignment horizontal="center" vertical="center"/>
    </xf>
    <xf numFmtId="0" fontId="2" fillId="46" borderId="4" xfId="3" applyFill="1" applyBorder="1" applyAlignment="1">
      <alignment horizontal="center" vertical="center"/>
    </xf>
    <xf numFmtId="0" fontId="2" fillId="46" borderId="31" xfId="3" applyFill="1" applyBorder="1" applyAlignment="1">
      <alignment horizontal="center" vertical="center"/>
    </xf>
    <xf numFmtId="0" fontId="2" fillId="47" borderId="29" xfId="3" applyFill="1" applyBorder="1" applyAlignment="1">
      <alignment horizontal="center" vertical="center"/>
    </xf>
    <xf numFmtId="0" fontId="2" fillId="47" borderId="4" xfId="3" applyFill="1" applyBorder="1" applyAlignment="1">
      <alignment horizontal="center" vertical="center"/>
    </xf>
    <xf numFmtId="0" fontId="2" fillId="47" borderId="31" xfId="3" applyFill="1" applyBorder="1" applyAlignment="1">
      <alignment horizontal="center" vertical="center"/>
    </xf>
    <xf numFmtId="0" fontId="2" fillId="48" borderId="29" xfId="3" applyFill="1" applyBorder="1" applyAlignment="1">
      <alignment horizontal="center" vertical="center"/>
    </xf>
    <xf numFmtId="0" fontId="2" fillId="48" borderId="4" xfId="3" applyFill="1" applyBorder="1" applyAlignment="1">
      <alignment horizontal="center" vertical="center"/>
    </xf>
    <xf numFmtId="0" fontId="2" fillId="48" borderId="30" xfId="3" applyFill="1" applyBorder="1" applyAlignment="1">
      <alignment horizontal="center" vertical="center"/>
    </xf>
    <xf numFmtId="9" fontId="31" fillId="24" borderId="52" xfId="4" applyFont="1" applyFill="1" applyBorder="1" applyAlignment="1">
      <alignment horizontal="center" vertical="center"/>
    </xf>
    <xf numFmtId="9" fontId="31" fillId="24" borderId="54" xfId="4" applyFont="1" applyFill="1" applyBorder="1" applyAlignment="1">
      <alignment horizontal="center" vertical="center"/>
    </xf>
    <xf numFmtId="9" fontId="31" fillId="24" borderId="53" xfId="4" applyFont="1" applyFill="1" applyBorder="1" applyAlignment="1">
      <alignment horizontal="center" vertical="center"/>
    </xf>
    <xf numFmtId="9" fontId="0" fillId="49" borderId="52" xfId="4" applyFont="1" applyFill="1" applyBorder="1" applyAlignment="1">
      <alignment horizontal="center" vertical="center"/>
    </xf>
    <xf numFmtId="9" fontId="0" fillId="49" borderId="54" xfId="4" applyFont="1" applyFill="1" applyBorder="1" applyAlignment="1">
      <alignment horizontal="center" vertical="center"/>
    </xf>
    <xf numFmtId="9" fontId="0" fillId="49" borderId="53" xfId="4" applyFont="1" applyFill="1" applyBorder="1" applyAlignment="1">
      <alignment horizontal="center" vertical="center"/>
    </xf>
    <xf numFmtId="9" fontId="0" fillId="50" borderId="52" xfId="4" applyFont="1" applyFill="1" applyBorder="1" applyAlignment="1">
      <alignment horizontal="center" vertical="center"/>
    </xf>
    <xf numFmtId="9" fontId="0" fillId="50" borderId="54" xfId="4" applyFont="1" applyFill="1" applyBorder="1" applyAlignment="1">
      <alignment horizontal="center" vertical="center"/>
    </xf>
    <xf numFmtId="9" fontId="0" fillId="50" borderId="55" xfId="4" applyFont="1" applyFill="1" applyBorder="1" applyAlignment="1">
      <alignment horizontal="center" vertical="center"/>
    </xf>
    <xf numFmtId="9" fontId="0" fillId="51" borderId="52" xfId="4" applyFont="1" applyFill="1" applyBorder="1" applyAlignment="1">
      <alignment horizontal="center" vertical="center"/>
    </xf>
    <xf numFmtId="9" fontId="0" fillId="51" borderId="54" xfId="4" applyFont="1" applyFill="1" applyBorder="1" applyAlignment="1">
      <alignment horizontal="center" vertical="center"/>
    </xf>
    <xf numFmtId="9" fontId="0" fillId="51" borderId="53" xfId="4" applyFont="1" applyFill="1" applyBorder="1" applyAlignment="1">
      <alignment horizontal="center" vertical="center"/>
    </xf>
    <xf numFmtId="9" fontId="0" fillId="52" borderId="52" xfId="4" applyFont="1" applyFill="1" applyBorder="1" applyAlignment="1">
      <alignment horizontal="center" vertical="center"/>
    </xf>
    <xf numFmtId="9" fontId="0" fillId="52" borderId="54" xfId="4" applyFont="1" applyFill="1" applyBorder="1" applyAlignment="1">
      <alignment horizontal="center" vertical="center"/>
    </xf>
    <xf numFmtId="9" fontId="0" fillId="52" borderId="55" xfId="4" applyFont="1" applyFill="1" applyBorder="1" applyAlignment="1">
      <alignment horizontal="center" vertical="center"/>
    </xf>
    <xf numFmtId="9" fontId="0" fillId="53" borderId="52" xfId="4" applyFont="1" applyFill="1" applyBorder="1" applyAlignment="1">
      <alignment horizontal="center" vertical="center"/>
    </xf>
    <xf numFmtId="9" fontId="0" fillId="53" borderId="54" xfId="4" applyFont="1" applyFill="1" applyBorder="1" applyAlignment="1">
      <alignment horizontal="center" vertical="center"/>
    </xf>
    <xf numFmtId="9" fontId="0" fillId="53" borderId="53" xfId="4" applyFont="1" applyFill="1" applyBorder="1" applyAlignment="1">
      <alignment horizontal="center" vertical="center"/>
    </xf>
    <xf numFmtId="9" fontId="0" fillId="54" borderId="52" xfId="4" applyFont="1" applyFill="1" applyBorder="1" applyAlignment="1">
      <alignment horizontal="center" vertical="center"/>
    </xf>
    <xf numFmtId="9" fontId="0" fillId="54" borderId="54" xfId="4" applyFont="1" applyFill="1" applyBorder="1" applyAlignment="1">
      <alignment horizontal="center" vertical="center"/>
    </xf>
    <xf numFmtId="9" fontId="0" fillId="54" borderId="53" xfId="4" applyFont="1" applyFill="1" applyBorder="1" applyAlignment="1">
      <alignment horizontal="center" vertical="center"/>
    </xf>
    <xf numFmtId="9" fontId="0" fillId="55" borderId="52" xfId="4" applyFont="1" applyFill="1" applyBorder="1" applyAlignment="1">
      <alignment horizontal="center" vertical="center"/>
    </xf>
    <xf numFmtId="9" fontId="0" fillId="55" borderId="54" xfId="4" applyFont="1" applyFill="1" applyBorder="1" applyAlignment="1">
      <alignment horizontal="center" vertical="center"/>
    </xf>
    <xf numFmtId="9" fontId="0" fillId="55" borderId="55" xfId="4" applyFont="1" applyFill="1" applyBorder="1" applyAlignment="1">
      <alignment horizontal="center" vertical="center"/>
    </xf>
    <xf numFmtId="0" fontId="2" fillId="0" borderId="30" xfId="3" applyBorder="1" applyAlignment="1">
      <alignment horizontal="justify" vertical="center" wrapText="1"/>
    </xf>
    <xf numFmtId="0" fontId="2" fillId="0" borderId="2" xfId="3" applyFont="1" applyBorder="1" applyAlignment="1">
      <alignment vertical="center"/>
    </xf>
    <xf numFmtId="0" fontId="2" fillId="0" borderId="39" xfId="3" applyBorder="1" applyAlignment="1">
      <alignment horizontal="justify" vertical="center" wrapText="1"/>
    </xf>
    <xf numFmtId="0" fontId="30" fillId="28" borderId="29" xfId="3" applyFont="1" applyFill="1" applyBorder="1" applyAlignment="1">
      <alignment horizontal="center" vertical="center"/>
    </xf>
    <xf numFmtId="0" fontId="30" fillId="30" borderId="29" xfId="3" applyFont="1" applyFill="1" applyBorder="1" applyAlignment="1">
      <alignment horizontal="center" vertical="center"/>
    </xf>
    <xf numFmtId="0" fontId="30" fillId="28" borderId="44" xfId="3" applyFont="1" applyFill="1" applyBorder="1" applyAlignment="1">
      <alignment horizontal="center" vertical="center"/>
    </xf>
    <xf numFmtId="0" fontId="30" fillId="30" borderId="44" xfId="3" applyFont="1" applyFill="1" applyBorder="1" applyAlignment="1">
      <alignment horizontal="center" vertical="center"/>
    </xf>
    <xf numFmtId="0" fontId="30" fillId="28" borderId="38" xfId="3" applyFont="1" applyFill="1" applyBorder="1" applyAlignment="1">
      <alignment horizontal="center" vertical="center"/>
    </xf>
    <xf numFmtId="0" fontId="30" fillId="30" borderId="38" xfId="3" applyFont="1" applyFill="1" applyBorder="1" applyAlignment="1">
      <alignment horizontal="center" vertical="center"/>
    </xf>
    <xf numFmtId="0" fontId="2" fillId="41" borderId="40" xfId="3" applyFill="1" applyBorder="1" applyAlignment="1">
      <alignment horizontal="center" vertical="center"/>
    </xf>
    <xf numFmtId="0" fontId="2" fillId="41" borderId="44" xfId="3" applyFill="1" applyBorder="1" applyAlignment="1">
      <alignment horizontal="center" vertical="center"/>
    </xf>
    <xf numFmtId="0" fontId="2" fillId="41" borderId="1" xfId="3" applyFill="1" applyBorder="1" applyAlignment="1">
      <alignment horizontal="center" vertical="center"/>
    </xf>
    <xf numFmtId="0" fontId="2" fillId="41" borderId="2" xfId="3" applyFill="1" applyBorder="1" applyAlignment="1">
      <alignment horizontal="center" vertical="center"/>
    </xf>
    <xf numFmtId="0" fontId="2" fillId="0" borderId="41" xfId="3" applyBorder="1" applyAlignment="1">
      <alignment horizontal="center" vertical="center" wrapText="1"/>
    </xf>
    <xf numFmtId="0" fontId="2" fillId="0" borderId="23" xfId="3" applyBorder="1" applyAlignment="1">
      <alignment vertical="center" wrapText="1"/>
    </xf>
    <xf numFmtId="0" fontId="2" fillId="0" borderId="24" xfId="3" applyBorder="1" applyAlignment="1">
      <alignment vertical="center" wrapText="1"/>
    </xf>
    <xf numFmtId="0" fontId="2" fillId="0" borderId="24" xfId="3" applyFont="1" applyBorder="1" applyAlignment="1">
      <alignment vertical="center"/>
    </xf>
    <xf numFmtId="0" fontId="2" fillId="0" borderId="24" xfId="3" applyBorder="1" applyAlignment="1">
      <alignment horizontal="center" vertical="center"/>
    </xf>
    <xf numFmtId="0" fontId="2" fillId="0" borderId="25" xfId="3" applyBorder="1" applyAlignment="1">
      <alignment horizontal="center" vertical="center"/>
    </xf>
    <xf numFmtId="0" fontId="2" fillId="0" borderId="14" xfId="3" applyBorder="1" applyAlignment="1">
      <alignment vertical="center" wrapText="1"/>
    </xf>
    <xf numFmtId="0" fontId="2" fillId="0" borderId="0" xfId="3" applyBorder="1" applyAlignment="1">
      <alignment vertical="center" wrapText="1"/>
    </xf>
    <xf numFmtId="0" fontId="2" fillId="0" borderId="0" xfId="3" applyFont="1" applyBorder="1" applyAlignment="1">
      <alignment vertical="center"/>
    </xf>
    <xf numFmtId="0" fontId="2" fillId="0" borderId="27" xfId="3" applyBorder="1" applyAlignment="1">
      <alignment vertical="center" wrapText="1"/>
    </xf>
    <xf numFmtId="0" fontId="2" fillId="0" borderId="19" xfId="3" applyBorder="1" applyAlignment="1">
      <alignment vertical="center" wrapText="1"/>
    </xf>
    <xf numFmtId="0" fontId="2" fillId="0" borderId="19" xfId="3" applyFont="1" applyBorder="1" applyAlignment="1">
      <alignment vertical="center"/>
    </xf>
    <xf numFmtId="0" fontId="2" fillId="0" borderId="19" xfId="3" applyBorder="1" applyAlignment="1">
      <alignment horizontal="center" vertical="center"/>
    </xf>
    <xf numFmtId="0" fontId="2" fillId="0" borderId="28" xfId="3" applyBorder="1" applyAlignment="1">
      <alignment horizontal="center" vertical="center"/>
    </xf>
    <xf numFmtId="0" fontId="2" fillId="0" borderId="0" xfId="3" applyAlignment="1">
      <alignment vertical="center" wrapText="1"/>
    </xf>
    <xf numFmtId="0" fontId="2" fillId="0" borderId="50" xfId="3" applyBorder="1" applyAlignment="1">
      <alignment horizontal="justify" vertical="center" wrapText="1"/>
    </xf>
    <xf numFmtId="0" fontId="31" fillId="24" borderId="46" xfId="3" applyFont="1" applyFill="1" applyBorder="1" applyAlignment="1">
      <alignment horizontal="center" vertical="center"/>
    </xf>
    <xf numFmtId="0" fontId="31" fillId="24" borderId="32" xfId="3" applyFont="1" applyFill="1" applyBorder="1" applyAlignment="1">
      <alignment horizontal="center" vertical="center" wrapText="1"/>
    </xf>
    <xf numFmtId="0" fontId="31" fillId="24" borderId="56" xfId="3" applyFont="1" applyFill="1" applyBorder="1" applyAlignment="1">
      <alignment horizontal="center" vertical="center" wrapText="1"/>
    </xf>
    <xf numFmtId="0" fontId="31" fillId="24" borderId="29" xfId="3" applyFont="1" applyFill="1" applyBorder="1" applyAlignment="1">
      <alignment horizontal="center" vertical="center" wrapText="1"/>
    </xf>
    <xf numFmtId="0" fontId="31" fillId="24" borderId="52" xfId="3" applyFont="1" applyFill="1" applyBorder="1" applyAlignment="1">
      <alignment horizontal="center" vertical="center" wrapText="1"/>
    </xf>
    <xf numFmtId="0" fontId="31" fillId="23" borderId="7" xfId="3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8" fillId="0" borderId="20" xfId="0" applyFont="1" applyBorder="1" applyAlignment="1">
      <alignment vertical="center"/>
    </xf>
    <xf numFmtId="1" fontId="21" fillId="0" borderId="1" xfId="0" applyNumberFormat="1" applyFont="1" applyBorder="1" applyAlignment="1">
      <alignment horizontal="justify" vertical="center"/>
    </xf>
    <xf numFmtId="0" fontId="27" fillId="0" borderId="1" xfId="1" applyBorder="1" applyAlignment="1" applyProtection="1">
      <alignment vertical="center"/>
    </xf>
    <xf numFmtId="0" fontId="6" fillId="0" borderId="1" xfId="0" applyFont="1" applyBorder="1" applyAlignment="1">
      <alignment horizontal="center"/>
    </xf>
    <xf numFmtId="0" fontId="17" fillId="13" borderId="1" xfId="0" applyFont="1" applyFill="1" applyBorder="1" applyAlignment="1">
      <alignment horizontal="justify" vertical="justify" wrapText="1"/>
    </xf>
    <xf numFmtId="0" fontId="0" fillId="13" borderId="1" xfId="0" applyFill="1" applyBorder="1" applyAlignment="1">
      <alignment horizontal="justify"/>
    </xf>
    <xf numFmtId="0" fontId="22" fillId="0" borderId="1" xfId="0" applyFont="1" applyBorder="1" applyAlignment="1">
      <alignment horizontal="center" vertical="justify" wrapText="1"/>
    </xf>
    <xf numFmtId="0" fontId="2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28" fillId="22" borderId="20" xfId="0" applyFont="1" applyFill="1" applyBorder="1" applyAlignment="1">
      <alignment horizontal="center"/>
    </xf>
    <xf numFmtId="0" fontId="29" fillId="22" borderId="9" xfId="0" applyFont="1" applyFill="1" applyBorder="1" applyAlignment="1">
      <alignment horizontal="center"/>
    </xf>
    <xf numFmtId="0" fontId="29" fillId="22" borderId="10" xfId="0" applyFont="1" applyFill="1" applyBorder="1" applyAlignment="1">
      <alignment horizontal="center"/>
    </xf>
    <xf numFmtId="0" fontId="28" fillId="0" borderId="20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" fontId="28" fillId="0" borderId="20" xfId="0" applyNumberFormat="1" applyFont="1" applyBorder="1" applyAlignment="1">
      <alignment horizontal="center" vertical="center"/>
    </xf>
    <xf numFmtId="1" fontId="28" fillId="0" borderId="9" xfId="0" applyNumberFormat="1" applyFont="1" applyBorder="1" applyAlignment="1">
      <alignment horizontal="center" vertical="center"/>
    </xf>
    <xf numFmtId="1" fontId="28" fillId="0" borderId="10" xfId="0" applyNumberFormat="1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22" borderId="26" xfId="0" applyFont="1" applyFill="1" applyBorder="1" applyAlignment="1">
      <alignment horizontal="left" vertical="center" wrapText="1"/>
    </xf>
    <xf numFmtId="0" fontId="28" fillId="2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8" fillId="0" borderId="14" xfId="0" applyFont="1" applyBorder="1" applyAlignment="1">
      <alignment horizontal="center" vertical="center"/>
    </xf>
    <xf numFmtId="0" fontId="28" fillId="22" borderId="16" xfId="0" applyFont="1" applyFill="1" applyBorder="1" applyAlignment="1">
      <alignment horizontal="left" vertical="center" wrapText="1"/>
    </xf>
    <xf numFmtId="0" fontId="28" fillId="22" borderId="17" xfId="0" applyFont="1" applyFill="1" applyBorder="1" applyAlignment="1">
      <alignment horizontal="left" vertical="center" wrapText="1"/>
    </xf>
    <xf numFmtId="0" fontId="28" fillId="22" borderId="18" xfId="0" applyFont="1" applyFill="1" applyBorder="1" applyAlignment="1">
      <alignment horizontal="left" vertical="center" wrapText="1"/>
    </xf>
    <xf numFmtId="0" fontId="28" fillId="0" borderId="20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7" fillId="0" borderId="0" xfId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5" fillId="12" borderId="2" xfId="0" applyFont="1" applyFill="1" applyBorder="1" applyAlignment="1">
      <alignment horizontal="center" wrapText="1"/>
    </xf>
    <xf numFmtId="0" fontId="25" fillId="12" borderId="5" xfId="0" applyFont="1" applyFill="1" applyBorder="1" applyAlignment="1">
      <alignment horizontal="center" wrapText="1"/>
    </xf>
    <xf numFmtId="0" fontId="25" fillId="12" borderId="3" xfId="0" applyFont="1" applyFill="1" applyBorder="1" applyAlignment="1">
      <alignment horizontal="center" wrapText="1"/>
    </xf>
    <xf numFmtId="0" fontId="25" fillId="16" borderId="1" xfId="0" applyFont="1" applyFill="1" applyBorder="1" applyAlignment="1">
      <alignment horizontal="center" wrapText="1"/>
    </xf>
    <xf numFmtId="0" fontId="9" fillId="15" borderId="1" xfId="0" applyFont="1" applyFill="1" applyBorder="1" applyAlignment="1">
      <alignment horizontal="right"/>
    </xf>
    <xf numFmtId="164" fontId="10" fillId="15" borderId="1" xfId="0" applyNumberFormat="1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right"/>
    </xf>
    <xf numFmtId="164" fontId="6" fillId="1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6" fillId="17" borderId="2" xfId="2" applyFont="1" applyFill="1" applyBorder="1" applyAlignment="1">
      <alignment horizontal="center" vertical="center" wrapText="1"/>
    </xf>
    <xf numFmtId="0" fontId="6" fillId="17" borderId="3" xfId="2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right"/>
    </xf>
    <xf numFmtId="164" fontId="10" fillId="21" borderId="1" xfId="0" applyNumberFormat="1" applyFont="1" applyFill="1" applyBorder="1" applyAlignment="1" applyProtection="1">
      <alignment horizontal="center" vertical="center"/>
    </xf>
    <xf numFmtId="0" fontId="8" fillId="10" borderId="1" xfId="0" applyFont="1" applyFill="1" applyBorder="1" applyAlignment="1">
      <alignment horizontal="right"/>
    </xf>
    <xf numFmtId="0" fontId="6" fillId="9" borderId="2" xfId="2" applyFont="1" applyFill="1" applyBorder="1" applyAlignment="1">
      <alignment horizontal="center" vertical="center" wrapText="1"/>
    </xf>
    <xf numFmtId="0" fontId="6" fillId="9" borderId="11" xfId="2" applyFont="1" applyFill="1" applyBorder="1" applyAlignment="1">
      <alignment horizontal="center" vertical="center" wrapText="1"/>
    </xf>
    <xf numFmtId="164" fontId="10" fillId="14" borderId="1" xfId="0" applyNumberFormat="1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right"/>
    </xf>
    <xf numFmtId="0" fontId="9" fillId="19" borderId="1" xfId="0" applyFont="1" applyFill="1" applyBorder="1" applyAlignment="1">
      <alignment horizontal="right"/>
    </xf>
    <xf numFmtId="164" fontId="10" fillId="19" borderId="1" xfId="0" applyNumberFormat="1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right"/>
    </xf>
    <xf numFmtId="164" fontId="10" fillId="20" borderId="1" xfId="0" applyNumberFormat="1" applyFont="1" applyFill="1" applyBorder="1" applyAlignment="1" applyProtection="1">
      <alignment horizontal="center" vertical="center"/>
    </xf>
    <xf numFmtId="0" fontId="25" fillId="20" borderId="2" xfId="0" applyFont="1" applyFill="1" applyBorder="1" applyAlignment="1">
      <alignment horizontal="center" wrapText="1"/>
    </xf>
    <xf numFmtId="0" fontId="25" fillId="20" borderId="5" xfId="0" applyFont="1" applyFill="1" applyBorder="1" applyAlignment="1">
      <alignment horizontal="center" wrapText="1"/>
    </xf>
    <xf numFmtId="0" fontId="25" fillId="20" borderId="3" xfId="0" applyFont="1" applyFill="1" applyBorder="1" applyAlignment="1">
      <alignment horizontal="center" wrapText="1"/>
    </xf>
    <xf numFmtId="0" fontId="25" fillId="16" borderId="2" xfId="0" applyFont="1" applyFill="1" applyBorder="1" applyAlignment="1">
      <alignment horizontal="center" wrapText="1"/>
    </xf>
    <xf numFmtId="0" fontId="25" fillId="16" borderId="5" xfId="0" applyFont="1" applyFill="1" applyBorder="1" applyAlignment="1">
      <alignment horizontal="center" wrapText="1"/>
    </xf>
    <xf numFmtId="0" fontId="25" fillId="16" borderId="3" xfId="0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right"/>
    </xf>
    <xf numFmtId="164" fontId="6" fillId="11" borderId="1" xfId="0" applyNumberFormat="1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wrapText="1"/>
    </xf>
    <xf numFmtId="0" fontId="25" fillId="9" borderId="5" xfId="0" applyFont="1" applyFill="1" applyBorder="1" applyAlignment="1">
      <alignment horizontal="center" wrapText="1"/>
    </xf>
    <xf numFmtId="0" fontId="25" fillId="9" borderId="3" xfId="0" applyFont="1" applyFill="1" applyBorder="1" applyAlignment="1">
      <alignment horizontal="center" wrapText="1"/>
    </xf>
    <xf numFmtId="0" fontId="26" fillId="9" borderId="1" xfId="0" applyFont="1" applyFill="1" applyBorder="1" applyAlignment="1">
      <alignment horizontal="center" wrapText="1"/>
    </xf>
    <xf numFmtId="0" fontId="6" fillId="6" borderId="2" xfId="2" applyFont="1" applyFill="1" applyBorder="1" applyAlignment="1">
      <alignment horizontal="center" vertical="center" wrapText="1"/>
    </xf>
    <xf numFmtId="0" fontId="6" fillId="6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25" fillId="18" borderId="2" xfId="0" applyFont="1" applyFill="1" applyBorder="1" applyAlignment="1">
      <alignment horizontal="center" wrapText="1"/>
    </xf>
    <xf numFmtId="0" fontId="25" fillId="18" borderId="5" xfId="0" applyFont="1" applyFill="1" applyBorder="1" applyAlignment="1">
      <alignment horizontal="center" wrapText="1"/>
    </xf>
    <xf numFmtId="0" fontId="25" fillId="18" borderId="3" xfId="0" applyFont="1" applyFill="1" applyBorder="1" applyAlignment="1">
      <alignment horizontal="center" wrapText="1"/>
    </xf>
    <xf numFmtId="164" fontId="6" fillId="10" borderId="1" xfId="0" applyNumberFormat="1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right"/>
    </xf>
    <xf numFmtId="0" fontId="5" fillId="0" borderId="2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wrapText="1"/>
    </xf>
    <xf numFmtId="0" fontId="25" fillId="1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26" fillId="12" borderId="1" xfId="0" applyFont="1" applyFill="1" applyBorder="1" applyAlignment="1">
      <alignment horizontal="center" wrapText="1"/>
    </xf>
    <xf numFmtId="0" fontId="26" fillId="12" borderId="4" xfId="0" applyFont="1" applyFill="1" applyBorder="1" applyAlignment="1">
      <alignment horizontal="center" wrapText="1"/>
    </xf>
    <xf numFmtId="0" fontId="24" fillId="6" borderId="1" xfId="0" applyFont="1" applyFill="1" applyBorder="1" applyAlignment="1">
      <alignment horizontal="right"/>
    </xf>
    <xf numFmtId="164" fontId="20" fillId="6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31" fillId="0" borderId="26" xfId="3" applyFont="1" applyBorder="1" applyAlignment="1">
      <alignment horizontal="center" vertical="center" wrapText="1"/>
    </xf>
    <xf numFmtId="0" fontId="31" fillId="0" borderId="42" xfId="3" applyFont="1" applyBorder="1" applyAlignment="1">
      <alignment horizontal="center" vertical="center" wrapText="1"/>
    </xf>
    <xf numFmtId="0" fontId="31" fillId="0" borderId="22" xfId="3" applyFont="1" applyBorder="1" applyAlignment="1">
      <alignment horizontal="center" vertical="center" wrapText="1"/>
    </xf>
    <xf numFmtId="0" fontId="34" fillId="0" borderId="26" xfId="3" applyFont="1" applyBorder="1" applyAlignment="1">
      <alignment horizontal="center" vertical="center" wrapText="1"/>
    </xf>
    <xf numFmtId="0" fontId="34" fillId="0" borderId="42" xfId="3" applyFont="1" applyBorder="1" applyAlignment="1">
      <alignment horizontal="center" vertical="center" wrapText="1"/>
    </xf>
    <xf numFmtId="0" fontId="34" fillId="0" borderId="22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31" fillId="0" borderId="20" xfId="3" applyFont="1" applyBorder="1" applyAlignment="1">
      <alignment horizontal="center" vertical="center"/>
    </xf>
    <xf numFmtId="0" fontId="31" fillId="0" borderId="9" xfId="3" applyFont="1" applyBorder="1" applyAlignment="1">
      <alignment horizontal="center" vertical="center"/>
    </xf>
    <xf numFmtId="0" fontId="31" fillId="0" borderId="10" xfId="3" applyFont="1" applyBorder="1" applyAlignment="1">
      <alignment horizontal="center" vertical="center"/>
    </xf>
    <xf numFmtId="0" fontId="2" fillId="0" borderId="0" xfId="3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31" fillId="23" borderId="29" xfId="3" applyFont="1" applyFill="1" applyBorder="1" applyAlignment="1">
      <alignment horizontal="center" vertical="center" wrapText="1"/>
    </xf>
    <xf numFmtId="0" fontId="31" fillId="23" borderId="38" xfId="3" applyFont="1" applyFill="1" applyBorder="1" applyAlignment="1">
      <alignment horizontal="center" vertical="center" wrapText="1"/>
    </xf>
    <xf numFmtId="0" fontId="31" fillId="23" borderId="30" xfId="3" applyFont="1" applyFill="1" applyBorder="1" applyAlignment="1">
      <alignment horizontal="center" vertical="center" wrapText="1"/>
    </xf>
    <xf numFmtId="0" fontId="31" fillId="23" borderId="39" xfId="3" applyFont="1" applyFill="1" applyBorder="1" applyAlignment="1">
      <alignment horizontal="center" vertical="center" wrapText="1"/>
    </xf>
    <xf numFmtId="0" fontId="31" fillId="23" borderId="12" xfId="3" applyFont="1" applyFill="1" applyBorder="1" applyAlignment="1">
      <alignment horizontal="center" vertical="center"/>
    </xf>
    <xf numFmtId="0" fontId="31" fillId="23" borderId="13" xfId="3" applyFont="1" applyFill="1" applyBorder="1" applyAlignment="1">
      <alignment horizontal="center" vertical="center"/>
    </xf>
    <xf numFmtId="0" fontId="31" fillId="23" borderId="46" xfId="3" applyFont="1" applyFill="1" applyBorder="1" applyAlignment="1">
      <alignment horizontal="center" vertical="center"/>
    </xf>
    <xf numFmtId="0" fontId="31" fillId="23" borderId="47" xfId="3" applyFont="1" applyFill="1" applyBorder="1" applyAlignment="1">
      <alignment horizontal="center" vertical="center"/>
    </xf>
    <xf numFmtId="0" fontId="31" fillId="23" borderId="49" xfId="3" applyFont="1" applyFill="1" applyBorder="1" applyAlignment="1">
      <alignment horizontal="center" vertical="center"/>
    </xf>
    <xf numFmtId="0" fontId="31" fillId="25" borderId="32" xfId="3" applyFont="1" applyFill="1" applyBorder="1" applyAlignment="1">
      <alignment horizontal="center" vertical="center"/>
    </xf>
    <xf numFmtId="0" fontId="31" fillId="25" borderId="33" xfId="3" applyFont="1" applyFill="1" applyBorder="1" applyAlignment="1">
      <alignment horizontal="center" vertical="center"/>
    </xf>
    <xf numFmtId="0" fontId="31" fillId="25" borderId="34" xfId="3" applyFont="1" applyFill="1" applyBorder="1" applyAlignment="1">
      <alignment horizontal="center" vertical="center"/>
    </xf>
    <xf numFmtId="0" fontId="31" fillId="0" borderId="23" xfId="3" applyFont="1" applyBorder="1" applyAlignment="1">
      <alignment horizontal="center" vertical="center" wrapText="1"/>
    </xf>
    <xf numFmtId="0" fontId="31" fillId="0" borderId="24" xfId="3" applyFont="1" applyBorder="1" applyAlignment="1">
      <alignment horizontal="center" vertical="center" wrapText="1"/>
    </xf>
    <xf numFmtId="0" fontId="31" fillId="0" borderId="25" xfId="3" applyFont="1" applyBorder="1" applyAlignment="1">
      <alignment horizontal="center" vertical="center" wrapText="1"/>
    </xf>
    <xf numFmtId="0" fontId="31" fillId="0" borderId="14" xfId="3" applyFont="1" applyBorder="1" applyAlignment="1">
      <alignment horizontal="center" vertical="center" wrapText="1"/>
    </xf>
    <xf numFmtId="0" fontId="31" fillId="0" borderId="0" xfId="3" applyFont="1" applyBorder="1" applyAlignment="1">
      <alignment horizontal="center" vertical="center" wrapText="1"/>
    </xf>
    <xf numFmtId="0" fontId="31" fillId="0" borderId="21" xfId="3" applyFont="1" applyBorder="1" applyAlignment="1">
      <alignment horizontal="center" vertical="center" wrapText="1"/>
    </xf>
    <xf numFmtId="0" fontId="31" fillId="0" borderId="20" xfId="3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26" borderId="32" xfId="3" applyFont="1" applyFill="1" applyBorder="1" applyAlignment="1">
      <alignment horizontal="center" vertical="center"/>
    </xf>
    <xf numFmtId="0" fontId="31" fillId="26" borderId="33" xfId="3" applyFont="1" applyFill="1" applyBorder="1" applyAlignment="1">
      <alignment horizontal="center" vertical="center"/>
    </xf>
    <xf numFmtId="0" fontId="31" fillId="26" borderId="35" xfId="3" applyFont="1" applyFill="1" applyBorder="1" applyAlignment="1">
      <alignment horizontal="center" vertical="center"/>
    </xf>
    <xf numFmtId="0" fontId="31" fillId="27" borderId="32" xfId="3" applyFont="1" applyFill="1" applyBorder="1" applyAlignment="1">
      <alignment horizontal="center" vertical="center"/>
    </xf>
    <xf numFmtId="0" fontId="31" fillId="27" borderId="33" xfId="3" applyFont="1" applyFill="1" applyBorder="1" applyAlignment="1">
      <alignment horizontal="center" vertical="center"/>
    </xf>
    <xf numFmtId="0" fontId="31" fillId="27" borderId="34" xfId="3" applyFont="1" applyFill="1" applyBorder="1" applyAlignment="1">
      <alignment horizontal="center" vertical="center"/>
    </xf>
    <xf numFmtId="0" fontId="31" fillId="28" borderId="32" xfId="3" applyFont="1" applyFill="1" applyBorder="1" applyAlignment="1">
      <alignment horizontal="center" vertical="center"/>
    </xf>
    <xf numFmtId="0" fontId="31" fillId="28" borderId="33" xfId="3" applyFont="1" applyFill="1" applyBorder="1" applyAlignment="1">
      <alignment horizontal="center" vertical="center"/>
    </xf>
    <xf numFmtId="0" fontId="31" fillId="28" borderId="35" xfId="3" applyFont="1" applyFill="1" applyBorder="1" applyAlignment="1">
      <alignment horizontal="center" vertical="center"/>
    </xf>
    <xf numFmtId="0" fontId="31" fillId="31" borderId="36" xfId="3" applyFont="1" applyFill="1" applyBorder="1" applyAlignment="1">
      <alignment horizontal="center" vertical="center"/>
    </xf>
    <xf numFmtId="0" fontId="2" fillId="0" borderId="37" xfId="3" applyBorder="1"/>
    <xf numFmtId="0" fontId="2" fillId="0" borderId="41" xfId="3" applyBorder="1" applyAlignment="1">
      <alignment horizontal="center" vertical="center" wrapText="1"/>
    </xf>
    <xf numFmtId="0" fontId="2" fillId="0" borderId="43" xfId="3" applyBorder="1" applyAlignment="1">
      <alignment horizontal="center" vertical="center" wrapText="1"/>
    </xf>
    <xf numFmtId="0" fontId="31" fillId="29" borderId="32" xfId="3" applyFont="1" applyFill="1" applyBorder="1" applyAlignment="1">
      <alignment horizontal="center" vertical="center"/>
    </xf>
    <xf numFmtId="0" fontId="31" fillId="29" borderId="33" xfId="3" applyFont="1" applyFill="1" applyBorder="1" applyAlignment="1">
      <alignment horizontal="center" vertical="center"/>
    </xf>
    <xf numFmtId="0" fontId="31" fillId="29" borderId="34" xfId="3" applyFont="1" applyFill="1" applyBorder="1" applyAlignment="1">
      <alignment horizontal="center" vertical="center"/>
    </xf>
    <xf numFmtId="0" fontId="31" fillId="30" borderId="32" xfId="3" applyFont="1" applyFill="1" applyBorder="1" applyAlignment="1">
      <alignment horizontal="center" vertical="center"/>
    </xf>
    <xf numFmtId="0" fontId="31" fillId="30" borderId="33" xfId="3" applyFont="1" applyFill="1" applyBorder="1" applyAlignment="1">
      <alignment horizontal="center" vertical="center"/>
    </xf>
    <xf numFmtId="0" fontId="31" fillId="30" borderId="34" xfId="3" applyFont="1" applyFill="1" applyBorder="1" applyAlignment="1">
      <alignment horizontal="center" vertical="center"/>
    </xf>
    <xf numFmtId="0" fontId="31" fillId="24" borderId="51" xfId="3" applyFont="1" applyFill="1" applyBorder="1" applyAlignment="1">
      <alignment horizontal="center" vertical="center" wrapText="1"/>
    </xf>
    <xf numFmtId="0" fontId="31" fillId="24" borderId="53" xfId="3" applyFont="1" applyFill="1" applyBorder="1" applyAlignment="1">
      <alignment horizontal="center" vertical="center" wrapText="1"/>
    </xf>
    <xf numFmtId="0" fontId="2" fillId="0" borderId="21" xfId="3" applyBorder="1" applyAlignment="1">
      <alignment horizontal="center" vertical="center"/>
    </xf>
    <xf numFmtId="0" fontId="2" fillId="0" borderId="0" xfId="3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/>
    <cellStyle name="Normal 3" xfId="5"/>
    <cellStyle name="Normal_AYUDAS AUTOEVALUACION  V2" xfId="2"/>
    <cellStyle name="Porcentaje 2" xfId="4"/>
  </cellStyles>
  <dxfs count="0"/>
  <tableStyles count="0" defaultTableStyle="TableStyleMedium9" defaultPivotStyle="PivotStyleLight16"/>
  <colors>
    <mruColors>
      <color rgb="FF00B0F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'GESTION ADMINISTRATIVA Y FINANC'!$H$7:$I$7</c:f>
              <c:strCache>
                <c:ptCount val="1"/>
                <c:pt idx="0">
                  <c:v>APOYO A LA GESTIÓN ACADÉMICA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ADMINISTRATIVA Y FINANC'!$H$42</c:f>
              <c:strCache>
                <c:ptCount val="1"/>
                <c:pt idx="0">
                  <c:v>PROMEDIO TOTAL AREA GESTIÓN ADMINISTRATIVA Y FINANCIERA</c:v>
                </c:pt>
              </c:strCache>
            </c:strRef>
          </c:cat>
          <c:val>
            <c:numRef>
              <c:f>'GESTION ADMINISTRATIVA Y FINANC'!$I$11</c:f>
              <c:numCache>
                <c:formatCode>0.0</c:formatCode>
                <c:ptCount val="1"/>
                <c:pt idx="0">
                  <c:v>1.25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68-4363-967A-3050A0EC4CB7}"/>
            </c:ext>
          </c:extLst>
        </c:ser>
        <c:ser>
          <c:idx val="1"/>
          <c:order val="1"/>
          <c:tx>
            <c:strRef>
              <c:f>'GESTION ADMINISTRATIVA Y FINANC'!$H$12:$I$12</c:f>
              <c:strCache>
                <c:ptCount val="1"/>
                <c:pt idx="0">
                  <c:v>ADMINISTRACIÓN DE LA PLANTA FÍSICA Y DE LOS RECURSOS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ADMINISTRATIVA Y FINANC'!$H$42</c:f>
              <c:strCache>
                <c:ptCount val="1"/>
                <c:pt idx="0">
                  <c:v>PROMEDIO TOTAL AREA GESTIÓN ADMINISTRATIVA Y FINANCIERA</c:v>
                </c:pt>
              </c:strCache>
            </c:strRef>
          </c:cat>
          <c:val>
            <c:numRef>
              <c:f>'GESTION ADMINISTRATIVA Y FINANC'!$I$20</c:f>
              <c:numCache>
                <c:formatCode>0.0</c:formatCode>
                <c:ptCount val="1"/>
                <c:pt idx="0">
                  <c:v>2.5428571428571431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68-4363-967A-3050A0EC4CB7}"/>
            </c:ext>
          </c:extLst>
        </c:ser>
        <c:ser>
          <c:idx val="2"/>
          <c:order val="2"/>
          <c:tx>
            <c:strRef>
              <c:f>'GESTION ADMINISTRATIVA Y FINANC'!$H$21:$I$21</c:f>
              <c:strCache>
                <c:ptCount val="1"/>
                <c:pt idx="0">
                  <c:v>ADMINISTRACIÓN DE SERVICIOS COMPLEMENTARIOS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ADMINISTRATIVA Y FINANC'!$H$42</c:f>
              <c:strCache>
                <c:ptCount val="1"/>
                <c:pt idx="0">
                  <c:v>PROMEDIO TOTAL AREA GESTIÓN ADMINISTRATIVA Y FINANCIERA</c:v>
                </c:pt>
              </c:strCache>
            </c:strRef>
          </c:cat>
          <c:val>
            <c:numRef>
              <c:f>'GESTION ADMINISTRATIVA Y FINANC'!$I$24</c:f>
              <c:numCache>
                <c:formatCode>0.0</c:formatCode>
                <c:ptCount val="1"/>
                <c:pt idx="0">
                  <c:v>2.875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68-4363-967A-3050A0EC4CB7}"/>
            </c:ext>
          </c:extLst>
        </c:ser>
        <c:ser>
          <c:idx val="3"/>
          <c:order val="3"/>
          <c:tx>
            <c:strRef>
              <c:f>'GESTION ADMINISTRATIVA Y FINANC'!$H$25:$I$25</c:f>
              <c:strCache>
                <c:ptCount val="1"/>
                <c:pt idx="0">
                  <c:v>TALENTO HUMANO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ADMINISTRATIVA Y FINANC'!$H$42</c:f>
              <c:strCache>
                <c:ptCount val="1"/>
                <c:pt idx="0">
                  <c:v>PROMEDIO TOTAL AREA GESTIÓN ADMINISTRATIVA Y FINANCIERA</c:v>
                </c:pt>
              </c:strCache>
            </c:strRef>
          </c:cat>
          <c:val>
            <c:numRef>
              <c:f>'GESTION ADMINISTRATIVA Y FINANC'!$I$35</c:f>
              <c:numCache>
                <c:formatCode>0.0</c:formatCode>
                <c:ptCount val="1"/>
                <c:pt idx="0">
                  <c:v>2.2370370370370369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68-4363-967A-3050A0EC4CB7}"/>
            </c:ext>
          </c:extLst>
        </c:ser>
        <c:ser>
          <c:idx val="4"/>
          <c:order val="4"/>
          <c:tx>
            <c:strRef>
              <c:f>'GESTION ADMINISTRATIVA Y FINANC'!$H$36</c:f>
              <c:strCache>
                <c:ptCount val="1"/>
                <c:pt idx="0">
                  <c:v>APOYO FINANCIERO Y CONTABLE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'GESTION ADMINISTRATIVA Y FINANC'!$H$42</c:f>
              <c:strCache>
                <c:ptCount val="1"/>
                <c:pt idx="0">
                  <c:v>PROMEDIO TOTAL AREA GESTIÓN ADMINISTRATIVA Y FINANCIERA</c:v>
                </c:pt>
              </c:strCache>
            </c:strRef>
          </c:cat>
          <c:val>
            <c:numRef>
              <c:f>'GESTION ADMINISTRATIVA Y FINANC'!$I$41</c:f>
              <c:numCache>
                <c:formatCode>0.0</c:formatCode>
                <c:ptCount val="1"/>
                <c:pt idx="0">
                  <c:v>3.4523809523809521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468-4363-967A-3050A0EC4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9335168"/>
        <c:axId val="99341056"/>
      </c:barChart>
      <c:catAx>
        <c:axId val="9933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CR" sz="1200" b="1" i="1">
                <a:latin typeface="Arial Narrow" pitchFamily="34" charset="0"/>
              </a:defRPr>
            </a:pPr>
            <a:endParaRPr lang="es-CO"/>
          </a:p>
        </c:txPr>
        <c:crossAx val="99341056"/>
        <c:crossesAt val="0"/>
        <c:auto val="0"/>
        <c:lblAlgn val="ctr"/>
        <c:lblOffset val="100"/>
        <c:noMultiLvlLbl val="0"/>
      </c:catAx>
      <c:valAx>
        <c:axId val="99341056"/>
        <c:scaling>
          <c:orientation val="minMax"/>
          <c:max val="4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O"/>
          </a:p>
        </c:txPr>
        <c:crossAx val="99335168"/>
        <c:crosses val="autoZero"/>
        <c:crossBetween val="between"/>
        <c:majorUnit val="1"/>
      </c:valAx>
      <c:spPr>
        <a:solidFill>
          <a:schemeClr val="accent2">
            <a:lumMod val="20000"/>
            <a:lumOff val="80000"/>
          </a:schemeClr>
        </a:solidFill>
      </c:spPr>
    </c:plotArea>
    <c:legend>
      <c:legendPos val="b"/>
      <c:layout/>
      <c:overlay val="1"/>
      <c:txPr>
        <a:bodyPr/>
        <a:lstStyle/>
        <a:p>
          <a:pPr>
            <a:defRPr lang="es-CR"/>
          </a:pPr>
          <a:endParaRPr lang="es-CO"/>
        </a:p>
      </c:txPr>
    </c:legend>
    <c:plotVisOnly val="0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43</xdr:row>
      <xdr:rowOff>98425</xdr:rowOff>
    </xdr:from>
    <xdr:to>
      <xdr:col>8</xdr:col>
      <xdr:colOff>1054100</xdr:colOff>
      <xdr:row>80</xdr:row>
      <xdr:rowOff>79375</xdr:rowOff>
    </xdr:to>
    <xdr:graphicFrame macro="">
      <xdr:nvGraphicFramePr>
        <xdr:cNvPr id="618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734483</xdr:colOff>
      <xdr:row>0</xdr:row>
      <xdr:rowOff>84666</xdr:rowOff>
    </xdr:from>
    <xdr:to>
      <xdr:col>1</xdr:col>
      <xdr:colOff>1191683</xdr:colOff>
      <xdr:row>2</xdr:row>
      <xdr:rowOff>133349</xdr:rowOff>
    </xdr:to>
    <xdr:pic>
      <xdr:nvPicPr>
        <xdr:cNvPr id="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9358" y="84666"/>
          <a:ext cx="457200" cy="42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4124325</xdr:colOff>
      <xdr:row>0</xdr:row>
      <xdr:rowOff>57150</xdr:rowOff>
    </xdr:from>
    <xdr:to>
      <xdr:col>4</xdr:col>
      <xdr:colOff>38100</xdr:colOff>
      <xdr:row>2</xdr:row>
      <xdr:rowOff>162983</xdr:rowOff>
    </xdr:to>
    <xdr:pic>
      <xdr:nvPicPr>
        <xdr:cNvPr id="4" name="Imagen 3" descr="escudo-yacopí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57150"/>
          <a:ext cx="571500" cy="4868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dteran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edteran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26"/>
  <sheetViews>
    <sheetView workbookViewId="0">
      <selection sqref="A1:C26"/>
    </sheetView>
  </sheetViews>
  <sheetFormatPr baseColWidth="10" defaultRowHeight="14.25" x14ac:dyDescent="0.2"/>
  <cols>
    <col min="1" max="1" width="5.140625" style="81" customWidth="1"/>
    <col min="2" max="2" width="45.85546875" style="76" customWidth="1"/>
    <col min="3" max="3" width="82.42578125" style="77" customWidth="1"/>
  </cols>
  <sheetData>
    <row r="1" spans="1:3" ht="12.75" x14ac:dyDescent="0.2">
      <c r="A1" s="329" t="s">
        <v>130</v>
      </c>
      <c r="B1" s="329"/>
      <c r="C1" s="329"/>
    </row>
    <row r="2" spans="1:3" ht="87" customHeight="1" x14ac:dyDescent="0.2">
      <c r="A2" s="330" t="s">
        <v>246</v>
      </c>
      <c r="B2" s="331"/>
      <c r="C2" s="331"/>
    </row>
    <row r="3" spans="1:3" ht="21" customHeight="1" x14ac:dyDescent="0.2">
      <c r="A3" s="332" t="s">
        <v>131</v>
      </c>
      <c r="B3" s="333"/>
      <c r="C3" s="333"/>
    </row>
    <row r="4" spans="1:3" ht="15" x14ac:dyDescent="0.2">
      <c r="A4" s="85" t="s">
        <v>127</v>
      </c>
      <c r="B4" s="72" t="s">
        <v>128</v>
      </c>
      <c r="C4" s="73" t="s">
        <v>129</v>
      </c>
    </row>
    <row r="5" spans="1:3" ht="16.5" x14ac:dyDescent="0.2">
      <c r="A5" s="325">
        <v>1</v>
      </c>
      <c r="B5" s="87" t="s">
        <v>132</v>
      </c>
      <c r="C5" s="74" t="s">
        <v>384</v>
      </c>
    </row>
    <row r="6" spans="1:3" ht="30" customHeight="1" x14ac:dyDescent="0.2">
      <c r="A6" s="325">
        <v>2</v>
      </c>
      <c r="B6" s="82" t="s">
        <v>34</v>
      </c>
      <c r="C6" s="327">
        <v>225885002031</v>
      </c>
    </row>
    <row r="7" spans="1:3" ht="30" customHeight="1" x14ac:dyDescent="0.2">
      <c r="A7" s="325">
        <v>3</v>
      </c>
      <c r="B7" s="82" t="s">
        <v>35</v>
      </c>
      <c r="C7" s="74" t="s">
        <v>385</v>
      </c>
    </row>
    <row r="8" spans="1:3" ht="30" customHeight="1" x14ac:dyDescent="0.2">
      <c r="A8" s="325">
        <v>4</v>
      </c>
      <c r="B8" s="82" t="s">
        <v>133</v>
      </c>
      <c r="C8" s="74" t="s">
        <v>373</v>
      </c>
    </row>
    <row r="9" spans="1:3" ht="30" customHeight="1" x14ac:dyDescent="0.2">
      <c r="A9" s="325">
        <v>5</v>
      </c>
      <c r="B9" s="82" t="s">
        <v>36</v>
      </c>
      <c r="C9" s="78" t="s">
        <v>374</v>
      </c>
    </row>
    <row r="10" spans="1:3" ht="30" customHeight="1" x14ac:dyDescent="0.2">
      <c r="A10" s="325">
        <v>6</v>
      </c>
      <c r="B10" s="86" t="s">
        <v>241</v>
      </c>
      <c r="C10" s="78" t="s">
        <v>386</v>
      </c>
    </row>
    <row r="11" spans="1:3" ht="30" customHeight="1" x14ac:dyDescent="0.2">
      <c r="A11" s="325">
        <v>7</v>
      </c>
      <c r="B11" s="82" t="s">
        <v>38</v>
      </c>
      <c r="C11" s="74" t="s">
        <v>387</v>
      </c>
    </row>
    <row r="12" spans="1:3" ht="30" customHeight="1" x14ac:dyDescent="0.2">
      <c r="A12" s="325">
        <v>8</v>
      </c>
      <c r="B12" s="82" t="s">
        <v>40</v>
      </c>
      <c r="C12" s="78" t="s">
        <v>387</v>
      </c>
    </row>
    <row r="13" spans="1:3" ht="30" customHeight="1" x14ac:dyDescent="0.2">
      <c r="A13" s="325">
        <v>9</v>
      </c>
      <c r="B13" s="82" t="s">
        <v>41</v>
      </c>
      <c r="C13" s="79"/>
    </row>
    <row r="14" spans="1:3" ht="30" customHeight="1" x14ac:dyDescent="0.2">
      <c r="A14" s="325">
        <v>10</v>
      </c>
      <c r="B14" s="82" t="s">
        <v>42</v>
      </c>
      <c r="C14" s="79" t="s">
        <v>134</v>
      </c>
    </row>
    <row r="15" spans="1:3" ht="30" customHeight="1" x14ac:dyDescent="0.2">
      <c r="A15" s="325">
        <v>11</v>
      </c>
      <c r="B15" s="82" t="s">
        <v>43</v>
      </c>
      <c r="C15" s="79" t="s">
        <v>135</v>
      </c>
    </row>
    <row r="16" spans="1:3" ht="30" customHeight="1" x14ac:dyDescent="0.2">
      <c r="A16" s="325">
        <v>12</v>
      </c>
      <c r="B16" s="82" t="s">
        <v>44</v>
      </c>
      <c r="C16" s="328" t="s">
        <v>380</v>
      </c>
    </row>
    <row r="17" spans="1:3" ht="30" customHeight="1" x14ac:dyDescent="0.2">
      <c r="A17" s="325">
        <v>13</v>
      </c>
      <c r="B17" s="82" t="s">
        <v>37</v>
      </c>
      <c r="C17" s="79" t="s">
        <v>257</v>
      </c>
    </row>
    <row r="18" spans="1:3" ht="30" customHeight="1" x14ac:dyDescent="0.2">
      <c r="A18" s="325">
        <v>14</v>
      </c>
      <c r="B18" s="82" t="s">
        <v>45</v>
      </c>
      <c r="C18" s="80">
        <v>4</v>
      </c>
    </row>
    <row r="19" spans="1:3" ht="30" customHeight="1" x14ac:dyDescent="0.2">
      <c r="A19" s="325">
        <v>15</v>
      </c>
      <c r="B19" s="82" t="s">
        <v>39</v>
      </c>
      <c r="C19" s="75" t="s">
        <v>388</v>
      </c>
    </row>
    <row r="20" spans="1:3" ht="30" customHeight="1" x14ac:dyDescent="0.2">
      <c r="A20" s="325">
        <v>16</v>
      </c>
      <c r="B20" s="82" t="s">
        <v>55</v>
      </c>
      <c r="C20" s="75" t="s">
        <v>52</v>
      </c>
    </row>
    <row r="21" spans="1:3" ht="30" customHeight="1" x14ac:dyDescent="0.2">
      <c r="A21" s="325">
        <v>17</v>
      </c>
      <c r="B21" s="82" t="s">
        <v>46</v>
      </c>
      <c r="C21" s="75" t="s">
        <v>266</v>
      </c>
    </row>
    <row r="22" spans="1:3" ht="30" customHeight="1" x14ac:dyDescent="0.2">
      <c r="A22" s="325">
        <v>18</v>
      </c>
      <c r="B22" s="82" t="s">
        <v>50</v>
      </c>
      <c r="C22" s="75"/>
    </row>
    <row r="23" spans="1:3" ht="30" customHeight="1" x14ac:dyDescent="0.2">
      <c r="A23" s="325">
        <v>19</v>
      </c>
      <c r="B23" s="82" t="s">
        <v>47</v>
      </c>
      <c r="C23" s="75" t="s">
        <v>243</v>
      </c>
    </row>
    <row r="24" spans="1:3" ht="30" customHeight="1" x14ac:dyDescent="0.2">
      <c r="A24" s="325">
        <v>20</v>
      </c>
      <c r="B24" s="82" t="s">
        <v>48</v>
      </c>
      <c r="C24" s="75" t="s">
        <v>243</v>
      </c>
    </row>
    <row r="25" spans="1:3" ht="45.75" customHeight="1" x14ac:dyDescent="0.2">
      <c r="A25" s="334">
        <v>21</v>
      </c>
      <c r="B25" s="335" t="s">
        <v>136</v>
      </c>
      <c r="C25" s="83" t="s">
        <v>138</v>
      </c>
    </row>
    <row r="26" spans="1:3" ht="30" customHeight="1" x14ac:dyDescent="0.2">
      <c r="A26" s="334"/>
      <c r="B26" s="336"/>
      <c r="C26" s="83" t="s">
        <v>137</v>
      </c>
    </row>
  </sheetData>
  <mergeCells count="5">
    <mergeCell ref="A1:C1"/>
    <mergeCell ref="A2:C2"/>
    <mergeCell ref="A3:C3"/>
    <mergeCell ref="A25:A26"/>
    <mergeCell ref="B25:B26"/>
  </mergeCells>
  <phoneticPr fontId="0" type="noConversion"/>
  <hyperlinks>
    <hyperlink ref="C16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0"/>
  <sheetViews>
    <sheetView zoomScale="90" zoomScaleNormal="90" workbookViewId="0">
      <selection activeCell="K10" sqref="K10"/>
    </sheetView>
  </sheetViews>
  <sheetFormatPr baseColWidth="10" defaultRowHeight="14.25" x14ac:dyDescent="0.2"/>
  <cols>
    <col min="1" max="1" width="4.85546875" style="88" customWidth="1"/>
    <col min="2" max="2" width="37.42578125" customWidth="1"/>
    <col min="3" max="3" width="36.28515625" customWidth="1"/>
    <col min="4" max="4" width="24.28515625" bestFit="1" customWidth="1"/>
    <col min="5" max="5" width="18.28515625" customWidth="1"/>
    <col min="6" max="6" width="16.7109375" customWidth="1"/>
    <col min="7" max="7" width="13.140625" customWidth="1"/>
  </cols>
  <sheetData>
    <row r="1" spans="1:7" ht="15.75" thickBot="1" x14ac:dyDescent="0.3">
      <c r="A1" s="337" t="s">
        <v>371</v>
      </c>
      <c r="B1" s="338"/>
      <c r="C1" s="338"/>
      <c r="D1" s="338"/>
      <c r="E1" s="338"/>
      <c r="F1" s="338"/>
      <c r="G1" s="339"/>
    </row>
    <row r="2" spans="1:7" ht="20.25" customHeight="1" thickBot="1" x14ac:dyDescent="0.25">
      <c r="A2" s="346" t="s">
        <v>51</v>
      </c>
      <c r="B2" s="347"/>
      <c r="C2" s="347"/>
      <c r="D2" s="347"/>
      <c r="E2" s="347"/>
      <c r="F2" s="347"/>
      <c r="G2" s="348"/>
    </row>
    <row r="3" spans="1:7" ht="20.25" customHeight="1" thickBot="1" x14ac:dyDescent="0.25">
      <c r="A3" s="324">
        <v>1</v>
      </c>
      <c r="B3" s="98" t="s">
        <v>132</v>
      </c>
      <c r="C3" s="340" t="s">
        <v>260</v>
      </c>
      <c r="D3" s="341"/>
      <c r="E3" s="341"/>
      <c r="F3" s="341"/>
      <c r="G3" s="342"/>
    </row>
    <row r="4" spans="1:7" ht="20.25" customHeight="1" thickBot="1" x14ac:dyDescent="0.25">
      <c r="A4" s="89">
        <v>2</v>
      </c>
      <c r="B4" s="98" t="s">
        <v>34</v>
      </c>
      <c r="C4" s="343">
        <v>225885002031</v>
      </c>
      <c r="D4" s="344"/>
      <c r="E4" s="344"/>
      <c r="F4" s="344"/>
      <c r="G4" s="345"/>
    </row>
    <row r="5" spans="1:7" ht="20.25" customHeight="1" thickBot="1" x14ac:dyDescent="0.25">
      <c r="A5" s="89">
        <v>3</v>
      </c>
      <c r="B5" s="98" t="s">
        <v>35</v>
      </c>
      <c r="C5" s="340" t="s">
        <v>372</v>
      </c>
      <c r="D5" s="341"/>
      <c r="E5" s="341"/>
      <c r="F5" s="341"/>
      <c r="G5" s="342"/>
    </row>
    <row r="6" spans="1:7" ht="20.25" customHeight="1" thickBot="1" x14ac:dyDescent="0.25">
      <c r="A6" s="89">
        <v>4</v>
      </c>
      <c r="B6" s="98" t="s">
        <v>133</v>
      </c>
      <c r="C6" s="94" t="s">
        <v>373</v>
      </c>
      <c r="D6" s="93"/>
      <c r="E6" s="97" t="s">
        <v>259</v>
      </c>
      <c r="F6" s="340" t="s">
        <v>260</v>
      </c>
      <c r="G6" s="342"/>
    </row>
    <row r="7" spans="1:7" ht="20.25" customHeight="1" thickBot="1" x14ac:dyDescent="0.25">
      <c r="A7" s="89">
        <v>5</v>
      </c>
      <c r="B7" s="98" t="s">
        <v>36</v>
      </c>
      <c r="C7" s="340" t="s">
        <v>374</v>
      </c>
      <c r="D7" s="341"/>
      <c r="E7" s="341"/>
      <c r="F7" s="341"/>
      <c r="G7" s="342"/>
    </row>
    <row r="8" spans="1:7" ht="20.25" customHeight="1" thickBot="1" x14ac:dyDescent="0.25">
      <c r="A8" s="89">
        <v>6</v>
      </c>
      <c r="B8" s="98" t="s">
        <v>241</v>
      </c>
      <c r="C8" s="93" t="s">
        <v>256</v>
      </c>
      <c r="D8" s="93" t="s">
        <v>375</v>
      </c>
      <c r="E8" s="93" t="s">
        <v>376</v>
      </c>
      <c r="F8" s="326" t="s">
        <v>377</v>
      </c>
      <c r="G8" s="93">
        <v>1</v>
      </c>
    </row>
    <row r="9" spans="1:7" ht="20.25" customHeight="1" thickBot="1" x14ac:dyDescent="0.25">
      <c r="A9" s="89">
        <v>7</v>
      </c>
      <c r="B9" s="98" t="s">
        <v>38</v>
      </c>
      <c r="C9" s="340" t="s">
        <v>378</v>
      </c>
      <c r="D9" s="341"/>
      <c r="E9" s="341"/>
      <c r="F9" s="341"/>
      <c r="G9" s="342"/>
    </row>
    <row r="10" spans="1:7" ht="20.25" customHeight="1" thickBot="1" x14ac:dyDescent="0.25">
      <c r="A10" s="89">
        <v>8</v>
      </c>
      <c r="B10" s="98" t="s">
        <v>40</v>
      </c>
      <c r="C10" s="361" t="s">
        <v>379</v>
      </c>
      <c r="D10" s="362"/>
      <c r="E10" s="362"/>
      <c r="F10" s="362"/>
      <c r="G10" s="363"/>
    </row>
    <row r="11" spans="1:7" ht="20.25" customHeight="1" thickBot="1" x14ac:dyDescent="0.25">
      <c r="A11" s="89">
        <v>9</v>
      </c>
      <c r="B11" s="98" t="s">
        <v>41</v>
      </c>
      <c r="C11" s="340"/>
      <c r="D11" s="341"/>
      <c r="E11" s="341"/>
      <c r="F11" s="341"/>
      <c r="G11" s="342"/>
    </row>
    <row r="12" spans="1:7" ht="20.25" customHeight="1" thickBot="1" x14ac:dyDescent="0.25">
      <c r="A12" s="89">
        <v>10</v>
      </c>
      <c r="B12" s="98" t="s">
        <v>42</v>
      </c>
      <c r="C12" s="340"/>
      <c r="D12" s="341"/>
      <c r="E12" s="341"/>
      <c r="F12" s="341"/>
      <c r="G12" s="342"/>
    </row>
    <row r="13" spans="1:7" ht="20.25" customHeight="1" thickBot="1" x14ac:dyDescent="0.25">
      <c r="A13" s="89">
        <v>11</v>
      </c>
      <c r="B13" s="98" t="s">
        <v>43</v>
      </c>
      <c r="C13" s="340"/>
      <c r="D13" s="341"/>
      <c r="E13" s="341"/>
      <c r="F13" s="341"/>
      <c r="G13" s="342"/>
    </row>
    <row r="14" spans="1:7" ht="20.25" customHeight="1" thickBot="1" x14ac:dyDescent="0.25">
      <c r="A14" s="89">
        <v>12</v>
      </c>
      <c r="B14" s="98" t="s">
        <v>44</v>
      </c>
      <c r="C14" s="369" t="s">
        <v>380</v>
      </c>
      <c r="D14" s="370"/>
      <c r="E14" s="370"/>
      <c r="F14" s="370"/>
      <c r="G14" s="371"/>
    </row>
    <row r="15" spans="1:7" ht="20.25" customHeight="1" thickBot="1" x14ac:dyDescent="0.25">
      <c r="A15" s="349">
        <v>13</v>
      </c>
      <c r="B15" s="351" t="s">
        <v>37</v>
      </c>
      <c r="C15" s="99" t="s">
        <v>258</v>
      </c>
      <c r="D15" s="99" t="s">
        <v>257</v>
      </c>
      <c r="E15" s="346" t="s">
        <v>261</v>
      </c>
      <c r="F15" s="347"/>
      <c r="G15" s="348"/>
    </row>
    <row r="16" spans="1:7" ht="20.25" customHeight="1" thickBot="1" x14ac:dyDescent="0.25">
      <c r="A16" s="350"/>
      <c r="B16" s="352"/>
      <c r="C16" s="95"/>
      <c r="D16" s="94" t="s">
        <v>247</v>
      </c>
      <c r="E16" s="340"/>
      <c r="F16" s="341"/>
      <c r="G16" s="342"/>
    </row>
    <row r="17" spans="1:7" ht="30" customHeight="1" thickBot="1" x14ac:dyDescent="0.25">
      <c r="A17" s="89">
        <v>14</v>
      </c>
      <c r="B17" s="98" t="s">
        <v>242</v>
      </c>
      <c r="C17" s="93">
        <v>0</v>
      </c>
      <c r="D17" s="93">
        <v>4</v>
      </c>
      <c r="E17" s="340"/>
      <c r="F17" s="341"/>
      <c r="G17" s="342"/>
    </row>
    <row r="18" spans="1:7" ht="20.25" customHeight="1" thickBot="1" x14ac:dyDescent="0.25">
      <c r="A18" s="349">
        <v>15</v>
      </c>
      <c r="B18" s="351" t="s">
        <v>39</v>
      </c>
      <c r="C18" s="97" t="s">
        <v>263</v>
      </c>
      <c r="D18" s="97" t="s">
        <v>262</v>
      </c>
      <c r="E18" s="358" t="s">
        <v>381</v>
      </c>
      <c r="F18" s="359"/>
      <c r="G18" s="360"/>
    </row>
    <row r="19" spans="1:7" ht="20.25" customHeight="1" thickBot="1" x14ac:dyDescent="0.25">
      <c r="A19" s="350"/>
      <c r="B19" s="352"/>
      <c r="C19" s="93">
        <v>4</v>
      </c>
      <c r="D19" s="93">
        <v>40</v>
      </c>
      <c r="E19" s="340">
        <v>5</v>
      </c>
      <c r="F19" s="341"/>
      <c r="G19" s="342"/>
    </row>
    <row r="20" spans="1:7" ht="20.25" customHeight="1" thickBot="1" x14ac:dyDescent="0.25">
      <c r="A20" s="349">
        <v>16</v>
      </c>
      <c r="B20" s="351" t="s">
        <v>382</v>
      </c>
      <c r="C20" s="97" t="s">
        <v>264</v>
      </c>
      <c r="D20" s="97" t="s">
        <v>52</v>
      </c>
      <c r="E20" s="97" t="s">
        <v>265</v>
      </c>
      <c r="F20" s="97" t="s">
        <v>53</v>
      </c>
      <c r="G20" s="97" t="s">
        <v>54</v>
      </c>
    </row>
    <row r="21" spans="1:7" ht="20.25" customHeight="1" thickBot="1" x14ac:dyDescent="0.25">
      <c r="A21" s="350"/>
      <c r="B21" s="352"/>
      <c r="C21" s="93"/>
      <c r="D21" s="93" t="s">
        <v>247</v>
      </c>
      <c r="E21" s="93"/>
      <c r="F21" s="93" t="s">
        <v>247</v>
      </c>
      <c r="G21" s="93"/>
    </row>
    <row r="22" spans="1:7" ht="20.25" customHeight="1" thickBot="1" x14ac:dyDescent="0.25">
      <c r="A22" s="89">
        <v>17</v>
      </c>
      <c r="B22" s="98" t="s">
        <v>46</v>
      </c>
      <c r="C22" s="93" t="s">
        <v>267</v>
      </c>
      <c r="D22" s="93" t="s">
        <v>268</v>
      </c>
      <c r="E22" s="93" t="s">
        <v>266</v>
      </c>
      <c r="F22" s="97"/>
      <c r="G22" s="97"/>
    </row>
    <row r="23" spans="1:7" ht="20.25" customHeight="1" thickBot="1" x14ac:dyDescent="0.25">
      <c r="A23" s="349">
        <v>18</v>
      </c>
      <c r="B23" s="355" t="s">
        <v>244</v>
      </c>
      <c r="C23" s="97" t="s">
        <v>250</v>
      </c>
      <c r="D23" s="93"/>
      <c r="E23" s="358" t="s">
        <v>245</v>
      </c>
      <c r="F23" s="359"/>
      <c r="G23" s="360"/>
    </row>
    <row r="24" spans="1:7" ht="20.25" customHeight="1" thickBot="1" x14ac:dyDescent="0.25">
      <c r="A24" s="354"/>
      <c r="B24" s="356"/>
      <c r="C24" s="97" t="s">
        <v>248</v>
      </c>
      <c r="D24" s="93"/>
      <c r="E24" s="361"/>
      <c r="F24" s="362"/>
      <c r="G24" s="363"/>
    </row>
    <row r="25" spans="1:7" ht="20.25" customHeight="1" thickBot="1" x14ac:dyDescent="0.25">
      <c r="A25" s="350"/>
      <c r="B25" s="357"/>
      <c r="C25" s="97" t="s">
        <v>249</v>
      </c>
      <c r="D25" s="93"/>
      <c r="E25" s="364"/>
      <c r="F25" s="365"/>
      <c r="G25" s="366"/>
    </row>
    <row r="26" spans="1:7" ht="75.75" thickBot="1" x14ac:dyDescent="0.25">
      <c r="A26" s="89">
        <v>19</v>
      </c>
      <c r="B26" s="98" t="s">
        <v>50</v>
      </c>
      <c r="C26" s="96" t="s">
        <v>269</v>
      </c>
      <c r="D26" s="96" t="s">
        <v>270</v>
      </c>
      <c r="E26" s="96" t="s">
        <v>271</v>
      </c>
      <c r="F26" s="96" t="s">
        <v>272</v>
      </c>
      <c r="G26" s="96" t="s">
        <v>273</v>
      </c>
    </row>
    <row r="27" spans="1:7" ht="20.25" customHeight="1" thickBot="1" x14ac:dyDescent="0.25">
      <c r="A27" s="89">
        <v>20</v>
      </c>
      <c r="B27" s="98" t="s">
        <v>47</v>
      </c>
      <c r="C27" s="96" t="s">
        <v>49</v>
      </c>
      <c r="D27" s="93" t="s">
        <v>383</v>
      </c>
      <c r="E27" s="367"/>
      <c r="F27" s="367"/>
      <c r="G27" s="367" t="s">
        <v>247</v>
      </c>
    </row>
    <row r="28" spans="1:7" ht="20.25" customHeight="1" thickBot="1" x14ac:dyDescent="0.25">
      <c r="A28" s="90">
        <v>21</v>
      </c>
      <c r="B28" s="98" t="s">
        <v>48</v>
      </c>
      <c r="C28" s="96" t="s">
        <v>251</v>
      </c>
      <c r="D28" s="93" t="s">
        <v>383</v>
      </c>
      <c r="E28" s="368"/>
      <c r="F28" s="368"/>
      <c r="G28" s="368"/>
    </row>
    <row r="29" spans="1:7" ht="15" x14ac:dyDescent="0.25">
      <c r="A29" s="91"/>
      <c r="B29" s="92"/>
      <c r="C29" s="92"/>
      <c r="D29" s="92"/>
      <c r="E29" s="92"/>
      <c r="F29" s="92"/>
      <c r="G29" s="92"/>
    </row>
    <row r="30" spans="1:7" x14ac:dyDescent="0.2">
      <c r="B30" s="353"/>
      <c r="C30" s="353"/>
      <c r="D30" s="353"/>
      <c r="E30" s="353"/>
      <c r="F30" s="353"/>
      <c r="G30" s="353"/>
    </row>
  </sheetData>
  <mergeCells count="32">
    <mergeCell ref="C7:G7"/>
    <mergeCell ref="C9:G9"/>
    <mergeCell ref="A15:A16"/>
    <mergeCell ref="A18:A19"/>
    <mergeCell ref="B18:B19"/>
    <mergeCell ref="B15:B16"/>
    <mergeCell ref="C11:G11"/>
    <mergeCell ref="C12:G12"/>
    <mergeCell ref="C13:G13"/>
    <mergeCell ref="C14:G14"/>
    <mergeCell ref="C10:G10"/>
    <mergeCell ref="E15:G15"/>
    <mergeCell ref="E16:G16"/>
    <mergeCell ref="E17:G17"/>
    <mergeCell ref="E18:G18"/>
    <mergeCell ref="E19:G19"/>
    <mergeCell ref="A20:A21"/>
    <mergeCell ref="B20:B21"/>
    <mergeCell ref="B30:G30"/>
    <mergeCell ref="A23:A25"/>
    <mergeCell ref="B23:B25"/>
    <mergeCell ref="E23:G23"/>
    <mergeCell ref="E24:G25"/>
    <mergeCell ref="E27:E28"/>
    <mergeCell ref="F27:F28"/>
    <mergeCell ref="G27:G28"/>
    <mergeCell ref="A1:G1"/>
    <mergeCell ref="C3:G3"/>
    <mergeCell ref="C4:G4"/>
    <mergeCell ref="C5:G5"/>
    <mergeCell ref="F6:G6"/>
    <mergeCell ref="A2:G2"/>
  </mergeCells>
  <phoneticPr fontId="0" type="noConversion"/>
  <hyperlinks>
    <hyperlink ref="C14" r:id="rId1"/>
  </hyperlinks>
  <printOptions horizontalCentered="1" verticalCentered="1"/>
  <pageMargins left="0.98425196850393704" right="0.98425196850393704" top="0.94488188976377963" bottom="0.94488188976377963" header="0.31496062992125984" footer="0.31496062992125984"/>
  <pageSetup scale="75" orientation="landscape" horizontalDpi="4294967292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2"/>
  <sheetViews>
    <sheetView tabSelected="1" topLeftCell="A158" zoomScale="106" zoomScaleNormal="106" workbookViewId="0">
      <selection activeCell="F165" sqref="F165"/>
    </sheetView>
  </sheetViews>
  <sheetFormatPr baseColWidth="10" defaultRowHeight="12.75" x14ac:dyDescent="0.2"/>
  <cols>
    <col min="1" max="1" width="3.7109375" style="4" bestFit="1" customWidth="1"/>
    <col min="2" max="2" width="109.42578125" style="3" customWidth="1"/>
    <col min="3" max="6" width="3.85546875" customWidth="1"/>
    <col min="8" max="8" width="115.7109375" style="20" customWidth="1"/>
    <col min="9" max="9" width="18.140625" style="21" customWidth="1"/>
  </cols>
  <sheetData>
    <row r="1" spans="1:12" ht="26.25" customHeight="1" x14ac:dyDescent="0.2">
      <c r="A1" s="421" t="s">
        <v>255</v>
      </c>
      <c r="B1" s="422"/>
      <c r="C1" s="422"/>
      <c r="D1" s="422"/>
      <c r="E1" s="422"/>
      <c r="F1" s="423"/>
      <c r="H1" s="18"/>
      <c r="I1" s="19"/>
      <c r="J1" s="11"/>
    </row>
    <row r="2" spans="1:12" ht="26.25" customHeight="1" x14ac:dyDescent="0.2">
      <c r="A2" s="424" t="s">
        <v>0</v>
      </c>
      <c r="B2" s="425"/>
      <c r="C2" s="425"/>
      <c r="D2" s="425"/>
      <c r="E2" s="425"/>
      <c r="F2" s="426"/>
      <c r="H2" s="18"/>
      <c r="I2" s="19"/>
      <c r="L2" s="2"/>
    </row>
    <row r="3" spans="1:12" ht="12.75" customHeight="1" x14ac:dyDescent="0.2">
      <c r="A3" s="427" t="s">
        <v>1</v>
      </c>
      <c r="B3" s="427"/>
      <c r="C3" s="427"/>
      <c r="D3" s="427"/>
      <c r="E3" s="427"/>
      <c r="F3" s="427"/>
      <c r="H3" s="18"/>
      <c r="I3" s="19"/>
      <c r="L3" s="2"/>
    </row>
    <row r="4" spans="1:12" ht="17.25" customHeight="1" x14ac:dyDescent="0.2">
      <c r="A4" s="428" t="s">
        <v>2</v>
      </c>
      <c r="B4" s="428"/>
      <c r="C4" s="428"/>
      <c r="D4" s="428"/>
      <c r="E4" s="428"/>
      <c r="F4" s="428"/>
      <c r="L4" s="2"/>
    </row>
    <row r="5" spans="1:12" ht="12.75" customHeight="1" x14ac:dyDescent="0.2">
      <c r="A5" s="429" t="s">
        <v>254</v>
      </c>
      <c r="B5" s="430" t="s">
        <v>252</v>
      </c>
      <c r="C5" s="329" t="s">
        <v>253</v>
      </c>
      <c r="D5" s="329"/>
      <c r="E5" s="329"/>
      <c r="F5" s="329"/>
      <c r="H5" s="382" t="s">
        <v>85</v>
      </c>
      <c r="I5" s="382"/>
      <c r="L5" s="2"/>
    </row>
    <row r="6" spans="1:12" x14ac:dyDescent="0.2">
      <c r="A6" s="429"/>
      <c r="B6" s="430"/>
      <c r="C6" s="6">
        <v>1</v>
      </c>
      <c r="D6" s="6">
        <v>2</v>
      </c>
      <c r="E6" s="6">
        <v>3</v>
      </c>
      <c r="F6" s="6">
        <v>4</v>
      </c>
      <c r="H6" s="22"/>
      <c r="I6" s="23"/>
      <c r="L6" s="2"/>
    </row>
    <row r="7" spans="1:12" ht="13.5" customHeight="1" x14ac:dyDescent="0.2">
      <c r="A7" s="5">
        <v>1</v>
      </c>
      <c r="B7" s="43" t="s">
        <v>140</v>
      </c>
      <c r="C7" s="71"/>
      <c r="D7" s="71"/>
      <c r="E7" s="71"/>
      <c r="F7" s="71">
        <v>4</v>
      </c>
      <c r="H7" s="383" t="s">
        <v>86</v>
      </c>
      <c r="I7" s="384"/>
      <c r="L7" s="2"/>
    </row>
    <row r="8" spans="1:12" ht="13.5" customHeight="1" x14ac:dyDescent="0.2">
      <c r="A8" s="5">
        <v>2</v>
      </c>
      <c r="B8" s="43" t="s">
        <v>141</v>
      </c>
      <c r="C8" s="71"/>
      <c r="D8" s="71"/>
      <c r="E8" s="71"/>
      <c r="F8" s="71">
        <v>4</v>
      </c>
      <c r="H8" s="24" t="s">
        <v>87</v>
      </c>
      <c r="I8" s="25">
        <f>C11</f>
        <v>3.75</v>
      </c>
      <c r="L8" s="2"/>
    </row>
    <row r="9" spans="1:12" ht="13.5" customHeight="1" x14ac:dyDescent="0.2">
      <c r="A9" s="5">
        <v>3</v>
      </c>
      <c r="B9" s="43" t="s">
        <v>142</v>
      </c>
      <c r="C9" s="71"/>
      <c r="D9" s="71"/>
      <c r="E9" s="71"/>
      <c r="F9" s="71">
        <v>4</v>
      </c>
      <c r="H9" s="24" t="s">
        <v>120</v>
      </c>
      <c r="I9" s="25">
        <f>C17</f>
        <v>2.25</v>
      </c>
      <c r="L9" s="2"/>
    </row>
    <row r="10" spans="1:12" ht="13.5" customHeight="1" x14ac:dyDescent="0.2">
      <c r="A10" s="5">
        <v>4</v>
      </c>
      <c r="B10" s="43" t="s">
        <v>143</v>
      </c>
      <c r="C10" s="71"/>
      <c r="D10" s="71"/>
      <c r="E10" s="71">
        <v>3</v>
      </c>
      <c r="F10" s="71"/>
      <c r="H10" s="24" t="s">
        <v>88</v>
      </c>
      <c r="I10" s="25">
        <f>C22</f>
        <v>2.3333333333333335</v>
      </c>
      <c r="L10" s="2"/>
    </row>
    <row r="11" spans="1:12" x14ac:dyDescent="0.2">
      <c r="A11" s="385" t="s">
        <v>56</v>
      </c>
      <c r="B11" s="385"/>
      <c r="C11" s="386">
        <f>SUM(C7:F10)/4</f>
        <v>3.75</v>
      </c>
      <c r="D11" s="386"/>
      <c r="E11" s="386"/>
      <c r="F11" s="386"/>
      <c r="G11" s="17"/>
      <c r="H11" s="46" t="s">
        <v>56</v>
      </c>
      <c r="I11" s="47">
        <f>C23</f>
        <v>1.25</v>
      </c>
    </row>
    <row r="12" spans="1:12" x14ac:dyDescent="0.2">
      <c r="A12" s="412" t="s">
        <v>3</v>
      </c>
      <c r="B12" s="413"/>
      <c r="C12" s="413"/>
      <c r="D12" s="413"/>
      <c r="E12" s="413"/>
      <c r="F12" s="414"/>
      <c r="H12" s="408" t="s">
        <v>89</v>
      </c>
      <c r="I12" s="409"/>
      <c r="L12" s="2"/>
    </row>
    <row r="13" spans="1:12" ht="13.5" customHeight="1" x14ac:dyDescent="0.2">
      <c r="A13" s="5">
        <v>1</v>
      </c>
      <c r="B13" s="27" t="s">
        <v>144</v>
      </c>
      <c r="C13" s="71"/>
      <c r="D13" s="71"/>
      <c r="E13" s="71">
        <v>3</v>
      </c>
      <c r="F13" s="71"/>
      <c r="H13" s="24" t="s">
        <v>90</v>
      </c>
      <c r="I13" s="25">
        <f>C30</f>
        <v>3</v>
      </c>
      <c r="L13" s="2"/>
    </row>
    <row r="14" spans="1:12" ht="13.5" customHeight="1" x14ac:dyDescent="0.2">
      <c r="A14" s="5">
        <v>2</v>
      </c>
      <c r="B14" s="27" t="s">
        <v>145</v>
      </c>
      <c r="C14" s="71"/>
      <c r="D14" s="71">
        <v>2</v>
      </c>
      <c r="E14" s="71"/>
      <c r="F14" s="71"/>
      <c r="H14" s="59" t="s">
        <v>91</v>
      </c>
      <c r="I14" s="25">
        <f>C36</f>
        <v>2.5</v>
      </c>
      <c r="L14" s="2"/>
    </row>
    <row r="15" spans="1:12" ht="13.5" customHeight="1" x14ac:dyDescent="0.2">
      <c r="A15" s="5">
        <v>3</v>
      </c>
      <c r="B15" s="27" t="s">
        <v>146</v>
      </c>
      <c r="C15" s="71"/>
      <c r="D15" s="71">
        <v>2</v>
      </c>
      <c r="E15" s="71"/>
      <c r="F15" s="71"/>
      <c r="H15" s="24" t="s">
        <v>123</v>
      </c>
      <c r="I15" s="25">
        <f>C42</f>
        <v>3</v>
      </c>
      <c r="L15" s="2"/>
    </row>
    <row r="16" spans="1:12" ht="13.5" customHeight="1" x14ac:dyDescent="0.2">
      <c r="A16" s="5">
        <v>4</v>
      </c>
      <c r="B16" s="27" t="s">
        <v>147</v>
      </c>
      <c r="C16" s="71"/>
      <c r="D16" s="71">
        <v>2</v>
      </c>
      <c r="E16" s="71"/>
      <c r="F16" s="71"/>
      <c r="H16" s="26" t="s">
        <v>92</v>
      </c>
      <c r="I16" s="25">
        <f>C49</f>
        <v>2.8</v>
      </c>
      <c r="L16" s="2"/>
    </row>
    <row r="17" spans="1:12" x14ac:dyDescent="0.2">
      <c r="A17" s="385" t="s">
        <v>56</v>
      </c>
      <c r="B17" s="385"/>
      <c r="C17" s="386">
        <f>SUM(C13:F16)/4</f>
        <v>2.25</v>
      </c>
      <c r="D17" s="386"/>
      <c r="E17" s="386"/>
      <c r="F17" s="386"/>
      <c r="G17" s="17"/>
      <c r="H17" s="24" t="s">
        <v>93</v>
      </c>
      <c r="I17" s="25">
        <f>C55</f>
        <v>2.5</v>
      </c>
    </row>
    <row r="18" spans="1:12" x14ac:dyDescent="0.2">
      <c r="A18" s="412" t="s">
        <v>4</v>
      </c>
      <c r="B18" s="413"/>
      <c r="C18" s="413"/>
      <c r="D18" s="413"/>
      <c r="E18" s="413"/>
      <c r="F18" s="414"/>
      <c r="H18" s="60" t="s">
        <v>94</v>
      </c>
      <c r="I18" s="25">
        <f>C60</f>
        <v>1</v>
      </c>
      <c r="L18" s="2"/>
    </row>
    <row r="19" spans="1:12" ht="13.5" customHeight="1" x14ac:dyDescent="0.2">
      <c r="A19" s="5">
        <v>1</v>
      </c>
      <c r="B19" s="43" t="s">
        <v>148</v>
      </c>
      <c r="C19" s="71"/>
      <c r="D19" s="71">
        <v>2</v>
      </c>
      <c r="E19" s="71"/>
      <c r="F19" s="71"/>
      <c r="H19" s="60" t="s">
        <v>95</v>
      </c>
      <c r="I19" s="25">
        <f>C66</f>
        <v>3</v>
      </c>
      <c r="L19" s="2"/>
    </row>
    <row r="20" spans="1:12" ht="13.5" customHeight="1" x14ac:dyDescent="0.2">
      <c r="A20" s="5">
        <v>2</v>
      </c>
      <c r="B20" s="43" t="s">
        <v>149</v>
      </c>
      <c r="C20" s="71"/>
      <c r="D20" s="71">
        <v>2</v>
      </c>
      <c r="E20" s="71"/>
      <c r="F20" s="71"/>
      <c r="H20" s="48" t="s">
        <v>56</v>
      </c>
      <c r="I20" s="49">
        <f>C67</f>
        <v>2.5428571428571431</v>
      </c>
      <c r="L20" s="2"/>
    </row>
    <row r="21" spans="1:12" ht="13.5" customHeight="1" x14ac:dyDescent="0.2">
      <c r="A21" s="5">
        <v>3</v>
      </c>
      <c r="B21" s="43" t="s">
        <v>150</v>
      </c>
      <c r="C21" s="71"/>
      <c r="D21" s="71"/>
      <c r="E21" s="71">
        <v>3</v>
      </c>
      <c r="F21" s="71"/>
      <c r="H21" s="388" t="s">
        <v>96</v>
      </c>
      <c r="I21" s="389"/>
      <c r="L21" s="2"/>
    </row>
    <row r="22" spans="1:12" x14ac:dyDescent="0.2">
      <c r="A22" s="385" t="s">
        <v>56</v>
      </c>
      <c r="B22" s="385"/>
      <c r="C22" s="386">
        <f>SUM(C19:F21)/3</f>
        <v>2.3333333333333335</v>
      </c>
      <c r="D22" s="386"/>
      <c r="E22" s="386"/>
      <c r="F22" s="386"/>
      <c r="G22" s="17"/>
      <c r="H22" s="61" t="s">
        <v>97</v>
      </c>
      <c r="I22" s="62">
        <f>C74</f>
        <v>3</v>
      </c>
      <c r="J22" s="63"/>
      <c r="K22" s="63"/>
      <c r="L22" s="63"/>
    </row>
    <row r="23" spans="1:12" x14ac:dyDescent="0.2">
      <c r="A23" s="387" t="s">
        <v>77</v>
      </c>
      <c r="B23" s="387"/>
      <c r="C23" s="415">
        <f>SUM(C11,G22)/3</f>
        <v>1.25</v>
      </c>
      <c r="D23" s="415"/>
      <c r="E23" s="415"/>
      <c r="F23" s="415"/>
      <c r="G23" s="17"/>
      <c r="H23" s="61" t="s">
        <v>98</v>
      </c>
      <c r="I23" s="62">
        <f>C80</f>
        <v>2.75</v>
      </c>
      <c r="J23" s="63"/>
      <c r="K23" s="63"/>
      <c r="L23" s="63"/>
    </row>
    <row r="24" spans="1:12" ht="12.75" customHeight="1" x14ac:dyDescent="0.2">
      <c r="A24" s="416" t="s">
        <v>1</v>
      </c>
      <c r="B24" s="416"/>
      <c r="C24" s="416"/>
      <c r="D24" s="416"/>
      <c r="E24" s="416"/>
      <c r="F24" s="416"/>
      <c r="H24" s="50" t="s">
        <v>56</v>
      </c>
      <c r="I24" s="51">
        <f>C81</f>
        <v>2.875</v>
      </c>
      <c r="L24" s="2"/>
    </row>
    <row r="25" spans="1:12" x14ac:dyDescent="0.2">
      <c r="A25" s="396" t="s">
        <v>5</v>
      </c>
      <c r="B25" s="397"/>
      <c r="C25" s="397"/>
      <c r="D25" s="397"/>
      <c r="E25" s="397"/>
      <c r="F25" s="398"/>
      <c r="H25" s="410" t="s">
        <v>112</v>
      </c>
      <c r="I25" s="411"/>
      <c r="L25" s="2"/>
    </row>
    <row r="26" spans="1:12" ht="13.5" customHeight="1" x14ac:dyDescent="0.2">
      <c r="A26" s="5">
        <v>1</v>
      </c>
      <c r="B26" s="43" t="s">
        <v>151</v>
      </c>
      <c r="C26" s="71"/>
      <c r="D26" s="71"/>
      <c r="E26" s="71">
        <v>3</v>
      </c>
      <c r="F26" s="71"/>
      <c r="H26" s="67" t="s">
        <v>99</v>
      </c>
      <c r="I26" s="25">
        <f>C88</f>
        <v>3</v>
      </c>
      <c r="L26" s="2"/>
    </row>
    <row r="27" spans="1:12" ht="13.5" customHeight="1" x14ac:dyDescent="0.2">
      <c r="A27" s="5">
        <v>2</v>
      </c>
      <c r="B27" s="43" t="s">
        <v>152</v>
      </c>
      <c r="C27" s="71"/>
      <c r="D27" s="71"/>
      <c r="E27" s="71">
        <v>3</v>
      </c>
      <c r="F27" s="71"/>
      <c r="H27" s="67" t="s">
        <v>100</v>
      </c>
      <c r="I27" s="25">
        <f>C94</f>
        <v>2</v>
      </c>
      <c r="L27" s="2"/>
    </row>
    <row r="28" spans="1:12" ht="13.5" customHeight="1" x14ac:dyDescent="0.2">
      <c r="A28" s="5">
        <v>3</v>
      </c>
      <c r="B28" s="43" t="s">
        <v>153</v>
      </c>
      <c r="C28" s="71"/>
      <c r="D28" s="71"/>
      <c r="E28" s="71">
        <v>3</v>
      </c>
      <c r="F28" s="71"/>
      <c r="H28" s="67" t="s">
        <v>101</v>
      </c>
      <c r="I28" s="25">
        <f>C101</f>
        <v>1.8</v>
      </c>
      <c r="L28" s="2"/>
    </row>
    <row r="29" spans="1:12" ht="13.5" customHeight="1" x14ac:dyDescent="0.2">
      <c r="A29" s="5">
        <v>4</v>
      </c>
      <c r="B29" s="43" t="s">
        <v>154</v>
      </c>
      <c r="C29" s="71"/>
      <c r="D29" s="71"/>
      <c r="E29" s="71">
        <v>3</v>
      </c>
      <c r="F29" s="71"/>
      <c r="H29" s="67" t="s">
        <v>102</v>
      </c>
      <c r="I29" s="25">
        <f>C106</f>
        <v>3</v>
      </c>
      <c r="L29" s="2"/>
    </row>
    <row r="30" spans="1:12" x14ac:dyDescent="0.2">
      <c r="A30" s="394" t="s">
        <v>56</v>
      </c>
      <c r="B30" s="394"/>
      <c r="C30" s="395">
        <f>SUM(C26:F29)/4</f>
        <v>3</v>
      </c>
      <c r="D30" s="395"/>
      <c r="E30" s="395"/>
      <c r="F30" s="395"/>
      <c r="G30" s="17"/>
      <c r="H30" s="67" t="s">
        <v>103</v>
      </c>
      <c r="I30" s="25">
        <f>C111</f>
        <v>3</v>
      </c>
      <c r="J30" s="12"/>
      <c r="K30" s="12"/>
    </row>
    <row r="31" spans="1:12" ht="12.75" customHeight="1" x14ac:dyDescent="0.2">
      <c r="A31" s="396" t="s">
        <v>6</v>
      </c>
      <c r="B31" s="397"/>
      <c r="C31" s="397"/>
      <c r="D31" s="397"/>
      <c r="E31" s="397"/>
      <c r="F31" s="398"/>
      <c r="H31" s="67" t="s">
        <v>104</v>
      </c>
      <c r="I31" s="25">
        <f>C116</f>
        <v>2</v>
      </c>
      <c r="L31" s="2"/>
    </row>
    <row r="32" spans="1:12" ht="13.5" customHeight="1" x14ac:dyDescent="0.2">
      <c r="A32" s="5">
        <v>1</v>
      </c>
      <c r="B32" s="43" t="s">
        <v>155</v>
      </c>
      <c r="C32" s="71"/>
      <c r="D32" s="71">
        <v>2</v>
      </c>
      <c r="E32" s="71"/>
      <c r="F32" s="71"/>
      <c r="H32" s="67" t="s">
        <v>105</v>
      </c>
      <c r="I32" s="25">
        <f>C121</f>
        <v>2.3333333333333335</v>
      </c>
      <c r="L32" s="2"/>
    </row>
    <row r="33" spans="1:12" ht="25.5" customHeight="1" x14ac:dyDescent="0.2">
      <c r="A33" s="5">
        <v>2</v>
      </c>
      <c r="B33" s="43" t="s">
        <v>156</v>
      </c>
      <c r="C33" s="71"/>
      <c r="D33" s="71"/>
      <c r="E33" s="71">
        <v>3</v>
      </c>
      <c r="F33" s="71"/>
      <c r="H33" s="67" t="s">
        <v>106</v>
      </c>
      <c r="I33" s="25">
        <f>C128</f>
        <v>1</v>
      </c>
      <c r="L33" s="2"/>
    </row>
    <row r="34" spans="1:12" ht="13.5" customHeight="1" x14ac:dyDescent="0.2">
      <c r="A34" s="5">
        <v>3</v>
      </c>
      <c r="B34" s="43" t="s">
        <v>157</v>
      </c>
      <c r="C34" s="71"/>
      <c r="D34" s="71"/>
      <c r="E34" s="71">
        <v>3</v>
      </c>
      <c r="F34" s="71"/>
      <c r="H34" s="67" t="s">
        <v>107</v>
      </c>
      <c r="I34" s="25">
        <f>C133</f>
        <v>2</v>
      </c>
      <c r="L34" s="2"/>
    </row>
    <row r="35" spans="1:12" ht="25.5" customHeight="1" x14ac:dyDescent="0.2">
      <c r="A35" s="5">
        <v>4</v>
      </c>
      <c r="B35" s="43" t="s">
        <v>158</v>
      </c>
      <c r="C35" s="71"/>
      <c r="D35" s="71">
        <v>2</v>
      </c>
      <c r="E35" s="71"/>
      <c r="F35" s="71"/>
      <c r="H35" s="13" t="s">
        <v>56</v>
      </c>
      <c r="I35" s="15">
        <f>C134</f>
        <v>2.2370370370370369</v>
      </c>
      <c r="L35" s="2"/>
    </row>
    <row r="36" spans="1:12" x14ac:dyDescent="0.2">
      <c r="A36" s="394" t="s">
        <v>56</v>
      </c>
      <c r="B36" s="394"/>
      <c r="C36" s="395">
        <f>SUM(C32:F35)/4</f>
        <v>2.5</v>
      </c>
      <c r="D36" s="395"/>
      <c r="E36" s="395"/>
      <c r="F36" s="395"/>
      <c r="G36" s="17"/>
      <c r="H36" s="84" t="s">
        <v>240</v>
      </c>
      <c r="I36" s="64"/>
      <c r="J36" s="12"/>
      <c r="K36" s="12"/>
    </row>
    <row r="37" spans="1:12" ht="12.75" customHeight="1" x14ac:dyDescent="0.2">
      <c r="A37" s="396" t="s">
        <v>7</v>
      </c>
      <c r="B37" s="397"/>
      <c r="C37" s="397"/>
      <c r="D37" s="397"/>
      <c r="E37" s="397"/>
      <c r="F37" s="398"/>
      <c r="H37" s="68" t="s">
        <v>108</v>
      </c>
      <c r="I37" s="25">
        <f>C144</f>
        <v>3.1428571428571428</v>
      </c>
      <c r="L37" s="2"/>
    </row>
    <row r="38" spans="1:12" ht="13.5" customHeight="1" x14ac:dyDescent="0.2">
      <c r="A38" s="5">
        <v>1</v>
      </c>
      <c r="B38" s="43" t="s">
        <v>159</v>
      </c>
      <c r="C38" s="71"/>
      <c r="D38" s="71"/>
      <c r="E38" s="71">
        <v>3</v>
      </c>
      <c r="F38" s="71"/>
      <c r="H38" s="68" t="s">
        <v>109</v>
      </c>
      <c r="I38" s="25">
        <f>C153</f>
        <v>4</v>
      </c>
      <c r="L38" s="2"/>
    </row>
    <row r="39" spans="1:12" ht="13.5" customHeight="1" x14ac:dyDescent="0.2">
      <c r="A39" s="5">
        <v>2</v>
      </c>
      <c r="B39" s="43" t="s">
        <v>160</v>
      </c>
      <c r="C39" s="71"/>
      <c r="D39" s="71"/>
      <c r="E39" s="71">
        <v>3</v>
      </c>
      <c r="F39" s="71"/>
      <c r="H39" s="68" t="s">
        <v>110</v>
      </c>
      <c r="I39" s="25">
        <f>C161</f>
        <v>2.6666666666666665</v>
      </c>
      <c r="L39" s="2"/>
    </row>
    <row r="40" spans="1:12" ht="13.5" customHeight="1" x14ac:dyDescent="0.2">
      <c r="A40" s="5">
        <v>3</v>
      </c>
      <c r="B40" s="43" t="s">
        <v>161</v>
      </c>
      <c r="C40" s="71"/>
      <c r="D40" s="71"/>
      <c r="E40" s="71">
        <v>3</v>
      </c>
      <c r="F40" s="71"/>
      <c r="H40" s="68" t="s">
        <v>111</v>
      </c>
      <c r="I40" s="25">
        <f>C166</f>
        <v>4</v>
      </c>
      <c r="L40" s="2"/>
    </row>
    <row r="41" spans="1:12" ht="13.5" customHeight="1" x14ac:dyDescent="0.2">
      <c r="A41" s="5">
        <v>4</v>
      </c>
      <c r="B41" s="43" t="s">
        <v>162</v>
      </c>
      <c r="C41" s="71"/>
      <c r="D41" s="71"/>
      <c r="E41" s="71">
        <v>3</v>
      </c>
      <c r="F41" s="71"/>
      <c r="H41" s="14" t="s">
        <v>56</v>
      </c>
      <c r="I41" s="16">
        <f>C167</f>
        <v>3.4523809523809521</v>
      </c>
      <c r="L41" s="2"/>
    </row>
    <row r="42" spans="1:12" x14ac:dyDescent="0.2">
      <c r="A42" s="394" t="s">
        <v>56</v>
      </c>
      <c r="B42" s="394"/>
      <c r="C42" s="395">
        <f>SUM(C38:F41)/4</f>
        <v>3</v>
      </c>
      <c r="D42" s="395"/>
      <c r="E42" s="395"/>
      <c r="F42" s="395"/>
      <c r="G42" s="17"/>
      <c r="H42" s="29" t="s">
        <v>118</v>
      </c>
      <c r="I42" s="30">
        <f>C168</f>
        <v>2.4714550264550263</v>
      </c>
      <c r="J42" s="12"/>
      <c r="K42" s="12"/>
    </row>
    <row r="43" spans="1:12" ht="12.75" customHeight="1" x14ac:dyDescent="0.2">
      <c r="A43" s="396" t="s">
        <v>8</v>
      </c>
      <c r="B43" s="397"/>
      <c r="C43" s="397"/>
      <c r="D43" s="397"/>
      <c r="E43" s="397"/>
      <c r="F43" s="398"/>
      <c r="H43" s="54"/>
      <c r="I43" s="45"/>
      <c r="J43" s="12"/>
      <c r="L43" s="2"/>
    </row>
    <row r="44" spans="1:12" ht="13.5" customHeight="1" x14ac:dyDescent="0.2">
      <c r="A44" s="5">
        <v>1</v>
      </c>
      <c r="B44" s="43" t="s">
        <v>163</v>
      </c>
      <c r="C44" s="71"/>
      <c r="D44" s="71"/>
      <c r="E44" s="71">
        <v>3</v>
      </c>
      <c r="F44" s="71"/>
      <c r="H44" s="31"/>
      <c r="I44" s="34"/>
      <c r="J44" s="12"/>
      <c r="L44" s="2"/>
    </row>
    <row r="45" spans="1:12" ht="13.5" customHeight="1" x14ac:dyDescent="0.2">
      <c r="A45" s="5">
        <v>2</v>
      </c>
      <c r="B45" s="43" t="s">
        <v>164</v>
      </c>
      <c r="C45" s="71"/>
      <c r="D45" s="71"/>
      <c r="E45" s="71">
        <v>3</v>
      </c>
      <c r="F45" s="71"/>
      <c r="J45" s="12"/>
      <c r="K45" s="12"/>
      <c r="L45" s="65"/>
    </row>
    <row r="46" spans="1:12" ht="13.5" customHeight="1" x14ac:dyDescent="0.2">
      <c r="A46" s="5">
        <v>3</v>
      </c>
      <c r="B46" s="43" t="s">
        <v>165</v>
      </c>
      <c r="C46" s="71"/>
      <c r="D46" s="71"/>
      <c r="E46" s="71">
        <v>3</v>
      </c>
      <c r="F46" s="71"/>
      <c r="J46" s="69"/>
      <c r="K46" s="69"/>
      <c r="L46" s="69"/>
    </row>
    <row r="47" spans="1:12" ht="13.5" customHeight="1" x14ac:dyDescent="0.2">
      <c r="A47" s="5">
        <v>4</v>
      </c>
      <c r="B47" s="43" t="s">
        <v>166</v>
      </c>
      <c r="C47" s="71"/>
      <c r="D47" s="71">
        <v>2</v>
      </c>
      <c r="E47" s="71"/>
      <c r="F47" s="71"/>
      <c r="J47" s="66"/>
      <c r="K47" s="66"/>
      <c r="L47" s="66"/>
    </row>
    <row r="48" spans="1:12" ht="13.5" customHeight="1" x14ac:dyDescent="0.2">
      <c r="A48" s="5">
        <v>5</v>
      </c>
      <c r="B48" s="43" t="s">
        <v>167</v>
      </c>
      <c r="C48" s="71"/>
      <c r="D48" s="71"/>
      <c r="E48" s="71">
        <v>3</v>
      </c>
      <c r="F48" s="71"/>
      <c r="J48" s="66"/>
      <c r="K48" s="66"/>
      <c r="L48" s="66"/>
    </row>
    <row r="49" spans="1:12" x14ac:dyDescent="0.2">
      <c r="A49" s="394" t="s">
        <v>56</v>
      </c>
      <c r="B49" s="394"/>
      <c r="C49" s="395">
        <f>SUM(C44:F48)/5</f>
        <v>2.8</v>
      </c>
      <c r="D49" s="395"/>
      <c r="E49" s="395"/>
      <c r="F49" s="395"/>
      <c r="G49" s="17"/>
      <c r="H49" s="31"/>
      <c r="I49" s="34"/>
      <c r="J49" s="12"/>
      <c r="K49" s="12"/>
    </row>
    <row r="50" spans="1:12" ht="12.75" customHeight="1" x14ac:dyDescent="0.2">
      <c r="A50" s="396" t="s">
        <v>9</v>
      </c>
      <c r="B50" s="397"/>
      <c r="C50" s="397"/>
      <c r="D50" s="397"/>
      <c r="E50" s="397"/>
      <c r="F50" s="398"/>
      <c r="H50" s="52"/>
      <c r="L50" s="2"/>
    </row>
    <row r="51" spans="1:12" ht="15" customHeight="1" x14ac:dyDescent="0.2">
      <c r="A51" s="5">
        <v>1</v>
      </c>
      <c r="B51" s="43" t="s">
        <v>168</v>
      </c>
      <c r="C51" s="71"/>
      <c r="D51" s="71">
        <v>2</v>
      </c>
      <c r="E51" s="71"/>
      <c r="F51" s="71"/>
      <c r="H51" s="31"/>
      <c r="L51" s="2"/>
    </row>
    <row r="52" spans="1:12" ht="15" customHeight="1" x14ac:dyDescent="0.2">
      <c r="A52" s="5">
        <v>2</v>
      </c>
      <c r="B52" s="43" t="s">
        <v>169</v>
      </c>
      <c r="C52" s="71"/>
      <c r="D52" s="71">
        <v>2</v>
      </c>
      <c r="E52" s="71"/>
      <c r="F52" s="71"/>
      <c r="H52" s="31"/>
      <c r="L52" s="2"/>
    </row>
    <row r="53" spans="1:12" ht="15" customHeight="1" x14ac:dyDescent="0.2">
      <c r="A53" s="5">
        <v>3</v>
      </c>
      <c r="B53" s="43" t="s">
        <v>170</v>
      </c>
      <c r="C53" s="71"/>
      <c r="D53" s="71"/>
      <c r="E53" s="71">
        <v>3</v>
      </c>
      <c r="F53" s="71"/>
      <c r="H53" s="31"/>
      <c r="L53" s="2"/>
    </row>
    <row r="54" spans="1:12" ht="25.5" customHeight="1" x14ac:dyDescent="0.2">
      <c r="A54" s="5">
        <v>4</v>
      </c>
      <c r="B54" s="43" t="s">
        <v>171</v>
      </c>
      <c r="C54" s="71"/>
      <c r="D54" s="71"/>
      <c r="E54" s="71">
        <v>3</v>
      </c>
      <c r="F54" s="71"/>
      <c r="H54" s="31"/>
      <c r="L54" s="2"/>
    </row>
    <row r="55" spans="1:12" x14ac:dyDescent="0.2">
      <c r="A55" s="394" t="s">
        <v>56</v>
      </c>
      <c r="B55" s="394"/>
      <c r="C55" s="395">
        <f>SUM(C51:F54)/4</f>
        <v>2.5</v>
      </c>
      <c r="D55" s="395"/>
      <c r="E55" s="395"/>
      <c r="F55" s="395"/>
      <c r="G55" s="17"/>
      <c r="H55" s="31"/>
      <c r="I55" s="34"/>
      <c r="J55" s="12"/>
      <c r="K55" s="12"/>
    </row>
    <row r="56" spans="1:12" ht="12.75" customHeight="1" x14ac:dyDescent="0.2">
      <c r="A56" s="396" t="s">
        <v>10</v>
      </c>
      <c r="B56" s="397"/>
      <c r="C56" s="397"/>
      <c r="D56" s="397"/>
      <c r="E56" s="397"/>
      <c r="F56" s="398"/>
      <c r="H56" s="31"/>
      <c r="L56" s="2"/>
    </row>
    <row r="57" spans="1:12" ht="13.5" customHeight="1" x14ac:dyDescent="0.2">
      <c r="A57" s="5">
        <v>1</v>
      </c>
      <c r="B57" s="9" t="s">
        <v>11</v>
      </c>
      <c r="C57" s="71">
        <v>1</v>
      </c>
      <c r="D57" s="71"/>
      <c r="E57" s="71"/>
      <c r="F57" s="71"/>
      <c r="H57" s="31"/>
      <c r="L57" s="2"/>
    </row>
    <row r="58" spans="1:12" ht="13.5" customHeight="1" x14ac:dyDescent="0.2">
      <c r="A58" s="5">
        <v>2</v>
      </c>
      <c r="B58" s="43" t="s">
        <v>172</v>
      </c>
      <c r="C58" s="71">
        <v>1</v>
      </c>
      <c r="D58" s="71"/>
      <c r="E58" s="71"/>
      <c r="F58" s="71"/>
      <c r="H58" s="53"/>
      <c r="L58" s="2"/>
    </row>
    <row r="59" spans="1:12" ht="25.5" customHeight="1" x14ac:dyDescent="0.2">
      <c r="A59" s="5">
        <v>3</v>
      </c>
      <c r="B59" s="43" t="s">
        <v>173</v>
      </c>
      <c r="C59" s="71">
        <v>1</v>
      </c>
      <c r="D59" s="71"/>
      <c r="E59" s="71"/>
      <c r="F59" s="71"/>
      <c r="H59" s="53"/>
      <c r="L59" s="2"/>
    </row>
    <row r="60" spans="1:12" x14ac:dyDescent="0.2">
      <c r="A60" s="394" t="s">
        <v>56</v>
      </c>
      <c r="B60" s="394"/>
      <c r="C60" s="395">
        <f>SUM(C57:F59)/3</f>
        <v>1</v>
      </c>
      <c r="D60" s="395"/>
      <c r="E60" s="395"/>
      <c r="F60" s="395"/>
      <c r="G60" s="17"/>
      <c r="H60" s="31"/>
      <c r="I60" s="34"/>
      <c r="J60" s="12"/>
      <c r="K60" s="12"/>
    </row>
    <row r="61" spans="1:12" ht="12.75" customHeight="1" x14ac:dyDescent="0.2">
      <c r="A61" s="396" t="s">
        <v>12</v>
      </c>
      <c r="B61" s="397"/>
      <c r="C61" s="397"/>
      <c r="D61" s="397"/>
      <c r="E61" s="397"/>
      <c r="F61" s="398"/>
      <c r="H61" s="31"/>
      <c r="L61" s="2"/>
    </row>
    <row r="62" spans="1:12" ht="13.5" customHeight="1" x14ac:dyDescent="0.2">
      <c r="A62" s="5">
        <v>1</v>
      </c>
      <c r="B62" s="43" t="s">
        <v>174</v>
      </c>
      <c r="C62" s="71"/>
      <c r="D62" s="71"/>
      <c r="E62" s="71">
        <v>3</v>
      </c>
      <c r="F62" s="71"/>
      <c r="H62" s="31"/>
      <c r="L62" s="2"/>
    </row>
    <row r="63" spans="1:12" ht="13.5" customHeight="1" x14ac:dyDescent="0.2">
      <c r="A63" s="5">
        <v>2</v>
      </c>
      <c r="B63" s="43" t="s">
        <v>175</v>
      </c>
      <c r="C63" s="71"/>
      <c r="D63" s="71"/>
      <c r="E63" s="71">
        <v>3</v>
      </c>
      <c r="F63" s="71"/>
      <c r="L63" s="2"/>
    </row>
    <row r="64" spans="1:12" ht="13.5" customHeight="1" x14ac:dyDescent="0.2">
      <c r="A64" s="5">
        <v>3</v>
      </c>
      <c r="B64" s="43" t="s">
        <v>176</v>
      </c>
      <c r="C64" s="71"/>
      <c r="D64" s="71"/>
      <c r="E64" s="71">
        <v>3</v>
      </c>
      <c r="F64" s="71"/>
      <c r="H64" s="32"/>
      <c r="I64" s="33"/>
      <c r="L64" s="2"/>
    </row>
    <row r="65" spans="1:12" ht="13.5" customHeight="1" x14ac:dyDescent="0.2">
      <c r="A65" s="5">
        <v>4</v>
      </c>
      <c r="B65" s="43" t="s">
        <v>177</v>
      </c>
      <c r="C65" s="71"/>
      <c r="D65" s="71"/>
      <c r="E65" s="71">
        <v>3</v>
      </c>
      <c r="F65" s="71"/>
      <c r="H65" s="32"/>
      <c r="I65" s="33"/>
      <c r="L65" s="2"/>
    </row>
    <row r="66" spans="1:12" x14ac:dyDescent="0.2">
      <c r="A66" s="394" t="s">
        <v>56</v>
      </c>
      <c r="B66" s="394"/>
      <c r="C66" s="395">
        <f>SUM(C62:F65)/4</f>
        <v>3</v>
      </c>
      <c r="D66" s="395"/>
      <c r="E66" s="395"/>
      <c r="F66" s="395"/>
      <c r="G66" s="17"/>
      <c r="H66" s="31"/>
      <c r="I66" s="34"/>
      <c r="J66" s="12"/>
      <c r="K66" s="12"/>
    </row>
    <row r="67" spans="1:12" x14ac:dyDescent="0.2">
      <c r="A67" s="434" t="s">
        <v>117</v>
      </c>
      <c r="B67" s="434"/>
      <c r="C67" s="435">
        <f>SUM(C30,C42,C49,C55,C60,C66,C36)/7</f>
        <v>2.5428571428571431</v>
      </c>
      <c r="D67" s="435"/>
      <c r="E67" s="435"/>
      <c r="F67" s="435"/>
      <c r="G67" s="17"/>
      <c r="H67" s="31"/>
      <c r="I67" s="34"/>
      <c r="J67" s="12"/>
      <c r="K67" s="12"/>
    </row>
    <row r="68" spans="1:12" ht="12.75" customHeight="1" x14ac:dyDescent="0.2">
      <c r="A68" s="407" t="s">
        <v>13</v>
      </c>
      <c r="B68" s="407"/>
      <c r="C68" s="407"/>
      <c r="D68" s="407"/>
      <c r="E68" s="407"/>
      <c r="F68" s="407"/>
      <c r="H68" s="17"/>
      <c r="I68" s="17"/>
      <c r="L68" s="2"/>
    </row>
    <row r="69" spans="1:12" ht="12.75" customHeight="1" x14ac:dyDescent="0.2">
      <c r="A69" s="404" t="s">
        <v>14</v>
      </c>
      <c r="B69" s="405"/>
      <c r="C69" s="405"/>
      <c r="D69" s="405"/>
      <c r="E69" s="405"/>
      <c r="F69" s="406"/>
      <c r="H69" s="44"/>
      <c r="I69" s="45"/>
      <c r="J69" s="12"/>
      <c r="L69" s="2"/>
    </row>
    <row r="70" spans="1:12" ht="13.5" customHeight="1" x14ac:dyDescent="0.2">
      <c r="A70" s="5">
        <v>1</v>
      </c>
      <c r="B70" s="43" t="s">
        <v>178</v>
      </c>
      <c r="C70" s="71"/>
      <c r="D70" s="71"/>
      <c r="E70" s="71">
        <v>3</v>
      </c>
      <c r="F70" s="71"/>
      <c r="H70" s="31"/>
      <c r="I70" s="34"/>
      <c r="J70" s="12"/>
      <c r="L70" s="2"/>
    </row>
    <row r="71" spans="1:12" ht="13.5" customHeight="1" x14ac:dyDescent="0.2">
      <c r="A71" s="5">
        <v>2</v>
      </c>
      <c r="B71" s="43" t="s">
        <v>179</v>
      </c>
      <c r="C71" s="71"/>
      <c r="D71" s="71"/>
      <c r="E71" s="71">
        <v>3</v>
      </c>
      <c r="F71" s="71"/>
      <c r="H71" s="31"/>
      <c r="I71" s="34"/>
      <c r="J71" s="12"/>
      <c r="L71" s="2"/>
    </row>
    <row r="72" spans="1:12" ht="13.5" customHeight="1" x14ac:dyDescent="0.2">
      <c r="A72" s="5">
        <v>3</v>
      </c>
      <c r="B72" s="43" t="s">
        <v>180</v>
      </c>
      <c r="C72" s="71"/>
      <c r="D72" s="71"/>
      <c r="E72" s="71">
        <v>3</v>
      </c>
      <c r="F72" s="71"/>
      <c r="H72" s="31"/>
      <c r="I72" s="34"/>
      <c r="J72" s="12"/>
      <c r="L72" s="2"/>
    </row>
    <row r="73" spans="1:12" ht="25.5" customHeight="1" x14ac:dyDescent="0.2">
      <c r="A73" s="5">
        <v>4</v>
      </c>
      <c r="B73" s="43" t="s">
        <v>181</v>
      </c>
      <c r="C73" s="71"/>
      <c r="D73" s="71"/>
      <c r="E73" s="71">
        <v>3</v>
      </c>
      <c r="F73" s="71"/>
      <c r="H73" s="31"/>
      <c r="I73" s="34"/>
      <c r="J73" s="12"/>
      <c r="L73" s="2"/>
    </row>
    <row r="74" spans="1:12" x14ac:dyDescent="0.2">
      <c r="A74" s="392" t="s">
        <v>56</v>
      </c>
      <c r="B74" s="392"/>
      <c r="C74" s="393">
        <f>SUM(C70:F73)/4</f>
        <v>3</v>
      </c>
      <c r="D74" s="393"/>
      <c r="E74" s="393"/>
      <c r="F74" s="393"/>
      <c r="G74" s="17"/>
    </row>
    <row r="75" spans="1:12" ht="12.75" customHeight="1" x14ac:dyDescent="0.2">
      <c r="A75" s="404" t="s">
        <v>15</v>
      </c>
      <c r="B75" s="405"/>
      <c r="C75" s="405"/>
      <c r="D75" s="405"/>
      <c r="E75" s="405"/>
      <c r="F75" s="406"/>
      <c r="H75" s="31"/>
      <c r="I75" s="34"/>
      <c r="J75" s="12"/>
      <c r="L75" s="2"/>
    </row>
    <row r="76" spans="1:12" ht="25.5" customHeight="1" x14ac:dyDescent="0.2">
      <c r="A76" s="5">
        <v>1</v>
      </c>
      <c r="B76" s="43" t="s">
        <v>182</v>
      </c>
      <c r="C76" s="71"/>
      <c r="D76" s="71"/>
      <c r="E76" s="71">
        <v>3</v>
      </c>
      <c r="F76" s="71"/>
      <c r="H76" s="44"/>
      <c r="I76" s="45"/>
      <c r="J76" s="12"/>
      <c r="L76" s="2"/>
    </row>
    <row r="77" spans="1:12" ht="25.5" customHeight="1" x14ac:dyDescent="0.2">
      <c r="A77" s="5">
        <v>2</v>
      </c>
      <c r="B77" s="43" t="s">
        <v>183</v>
      </c>
      <c r="C77" s="71"/>
      <c r="D77" s="71"/>
      <c r="E77" s="71">
        <v>3</v>
      </c>
      <c r="F77" s="71"/>
      <c r="H77" s="31"/>
      <c r="I77" s="34"/>
      <c r="J77" s="12"/>
      <c r="L77" s="2"/>
    </row>
    <row r="78" spans="1:12" ht="25.5" customHeight="1" x14ac:dyDescent="0.2">
      <c r="A78" s="5">
        <v>3</v>
      </c>
      <c r="B78" s="43" t="s">
        <v>184</v>
      </c>
      <c r="C78" s="71"/>
      <c r="D78" s="71">
        <v>2</v>
      </c>
      <c r="E78" s="71"/>
      <c r="F78" s="71"/>
      <c r="H78" s="31"/>
      <c r="I78" s="34"/>
      <c r="J78" s="12"/>
      <c r="L78" s="2"/>
    </row>
    <row r="79" spans="1:12" ht="25.5" customHeight="1" x14ac:dyDescent="0.2">
      <c r="A79" s="5">
        <v>4</v>
      </c>
      <c r="B79" s="43" t="s">
        <v>185</v>
      </c>
      <c r="C79" s="71"/>
      <c r="D79" s="71"/>
      <c r="E79" s="71">
        <v>3</v>
      </c>
      <c r="F79" s="71"/>
      <c r="H79" s="31"/>
      <c r="I79" s="34"/>
      <c r="J79" s="12"/>
      <c r="L79" s="2"/>
    </row>
    <row r="80" spans="1:12" x14ac:dyDescent="0.2">
      <c r="A80" s="392" t="s">
        <v>56</v>
      </c>
      <c r="B80" s="392"/>
      <c r="C80" s="393">
        <f>SUM(C76:F79)/4</f>
        <v>2.75</v>
      </c>
      <c r="D80" s="393"/>
      <c r="E80" s="393"/>
      <c r="F80" s="393"/>
      <c r="G80" s="17"/>
    </row>
    <row r="81" spans="1:12" x14ac:dyDescent="0.2">
      <c r="A81" s="402" t="s">
        <v>116</v>
      </c>
      <c r="B81" s="402"/>
      <c r="C81" s="403">
        <f>SUM(C74,C80)/2</f>
        <v>2.875</v>
      </c>
      <c r="D81" s="403"/>
      <c r="E81" s="403"/>
      <c r="F81" s="403"/>
      <c r="G81" s="17"/>
    </row>
    <row r="82" spans="1:12" ht="12.75" customHeight="1" x14ac:dyDescent="0.2">
      <c r="A82" s="436" t="s">
        <v>16</v>
      </c>
      <c r="B82" s="437"/>
      <c r="C82" s="436"/>
      <c r="D82" s="436"/>
      <c r="E82" s="436"/>
      <c r="F82" s="436"/>
      <c r="H82" s="35"/>
      <c r="I82" s="36"/>
      <c r="J82" s="12"/>
      <c r="L82" s="2"/>
    </row>
    <row r="83" spans="1:12" ht="12.75" customHeight="1" x14ac:dyDescent="0.2">
      <c r="A83" s="399" t="s">
        <v>17</v>
      </c>
      <c r="B83" s="400"/>
      <c r="C83" s="400"/>
      <c r="D83" s="400"/>
      <c r="E83" s="400"/>
      <c r="F83" s="401"/>
      <c r="H83" s="31"/>
      <c r="I83" s="34"/>
      <c r="L83" s="2"/>
    </row>
    <row r="84" spans="1:12" ht="13.5" customHeight="1" x14ac:dyDescent="0.2">
      <c r="A84" s="7">
        <v>1</v>
      </c>
      <c r="B84" s="43" t="s">
        <v>186</v>
      </c>
      <c r="C84" s="71"/>
      <c r="D84" s="71"/>
      <c r="E84" s="71">
        <v>3</v>
      </c>
      <c r="F84" s="71"/>
      <c r="H84" s="31"/>
      <c r="I84" s="34"/>
      <c r="L84" s="2"/>
    </row>
    <row r="85" spans="1:12" ht="13.5" customHeight="1" x14ac:dyDescent="0.2">
      <c r="A85" s="7">
        <v>2</v>
      </c>
      <c r="B85" s="43" t="s">
        <v>187</v>
      </c>
      <c r="C85" s="71"/>
      <c r="D85" s="71"/>
      <c r="E85" s="71">
        <v>3</v>
      </c>
      <c r="F85" s="71"/>
      <c r="H85" s="31"/>
      <c r="I85" s="34"/>
      <c r="L85" s="2"/>
    </row>
    <row r="86" spans="1:12" ht="13.5" customHeight="1" x14ac:dyDescent="0.2">
      <c r="A86" s="7">
        <v>3</v>
      </c>
      <c r="B86" s="43" t="s">
        <v>188</v>
      </c>
      <c r="C86" s="71"/>
      <c r="D86" s="71"/>
      <c r="E86" s="71">
        <v>3</v>
      </c>
      <c r="F86" s="71"/>
      <c r="H86" s="31"/>
      <c r="I86" s="34"/>
      <c r="L86" s="2"/>
    </row>
    <row r="87" spans="1:12" ht="13.5" customHeight="1" x14ac:dyDescent="0.2">
      <c r="A87" s="7">
        <v>4</v>
      </c>
      <c r="B87" s="43" t="s">
        <v>189</v>
      </c>
      <c r="C87" s="71"/>
      <c r="D87" s="71"/>
      <c r="E87" s="71">
        <v>3</v>
      </c>
      <c r="F87" s="71"/>
      <c r="H87" s="35"/>
      <c r="I87" s="36"/>
      <c r="L87" s="2"/>
    </row>
    <row r="88" spans="1:12" x14ac:dyDescent="0.2">
      <c r="A88" s="391" t="s">
        <v>56</v>
      </c>
      <c r="B88" s="391"/>
      <c r="C88" s="390">
        <f>SUM(C84:F87)/4</f>
        <v>3</v>
      </c>
      <c r="D88" s="390"/>
      <c r="E88" s="390"/>
      <c r="F88" s="390"/>
      <c r="G88" s="17"/>
    </row>
    <row r="89" spans="1:12" ht="12.75" customHeight="1" x14ac:dyDescent="0.2">
      <c r="A89" s="399" t="s">
        <v>18</v>
      </c>
      <c r="B89" s="400"/>
      <c r="C89" s="400"/>
      <c r="D89" s="400"/>
      <c r="E89" s="400"/>
      <c r="F89" s="401"/>
      <c r="H89" s="31"/>
      <c r="I89" s="34"/>
      <c r="L89" s="2"/>
    </row>
    <row r="90" spans="1:12" ht="13.5" customHeight="1" x14ac:dyDescent="0.2">
      <c r="A90" s="7">
        <v>1</v>
      </c>
      <c r="B90" s="43" t="s">
        <v>190</v>
      </c>
      <c r="C90" s="71"/>
      <c r="D90" s="71">
        <v>2</v>
      </c>
      <c r="E90" s="71"/>
      <c r="F90" s="71"/>
      <c r="H90" s="31"/>
      <c r="I90" s="34"/>
      <c r="L90" s="2"/>
    </row>
    <row r="91" spans="1:12" ht="13.5" customHeight="1" x14ac:dyDescent="0.2">
      <c r="A91" s="7">
        <v>2</v>
      </c>
      <c r="B91" s="43" t="s">
        <v>191</v>
      </c>
      <c r="C91" s="71"/>
      <c r="D91" s="71">
        <v>2</v>
      </c>
      <c r="E91" s="71"/>
      <c r="F91" s="71"/>
      <c r="L91" s="2"/>
    </row>
    <row r="92" spans="1:12" ht="13.5" customHeight="1" x14ac:dyDescent="0.2">
      <c r="A92" s="7">
        <v>3</v>
      </c>
      <c r="B92" s="43" t="s">
        <v>192</v>
      </c>
      <c r="C92" s="71"/>
      <c r="D92" s="71">
        <v>2</v>
      </c>
      <c r="E92" s="71"/>
      <c r="F92" s="71"/>
      <c r="H92" s="31"/>
      <c r="I92" s="34"/>
      <c r="L92" s="2"/>
    </row>
    <row r="93" spans="1:12" ht="13.5" customHeight="1" x14ac:dyDescent="0.2">
      <c r="A93" s="7">
        <v>4</v>
      </c>
      <c r="B93" s="43" t="s">
        <v>193</v>
      </c>
      <c r="C93" s="71"/>
      <c r="D93" s="71">
        <v>2</v>
      </c>
      <c r="E93" s="71"/>
      <c r="F93" s="71"/>
      <c r="H93" s="31"/>
      <c r="I93" s="34"/>
      <c r="L93" s="2"/>
    </row>
    <row r="94" spans="1:12" x14ac:dyDescent="0.2">
      <c r="A94" s="391" t="s">
        <v>56</v>
      </c>
      <c r="B94" s="391"/>
      <c r="C94" s="390">
        <f>SUM(C90:F93)/4</f>
        <v>2</v>
      </c>
      <c r="D94" s="390"/>
      <c r="E94" s="390"/>
      <c r="F94" s="390"/>
      <c r="G94" s="17"/>
    </row>
    <row r="95" spans="1:12" ht="12.75" customHeight="1" x14ac:dyDescent="0.2">
      <c r="A95" s="399" t="s">
        <v>19</v>
      </c>
      <c r="B95" s="400"/>
      <c r="C95" s="400"/>
      <c r="D95" s="400"/>
      <c r="E95" s="400"/>
      <c r="F95" s="401"/>
      <c r="H95" s="35"/>
      <c r="I95" s="36"/>
      <c r="L95" s="2"/>
    </row>
    <row r="96" spans="1:12" ht="13.5" customHeight="1" x14ac:dyDescent="0.2">
      <c r="A96" s="7">
        <v>1</v>
      </c>
      <c r="B96" s="43" t="s">
        <v>20</v>
      </c>
      <c r="C96" s="71"/>
      <c r="D96" s="71">
        <v>2</v>
      </c>
      <c r="E96" s="71"/>
      <c r="F96" s="71"/>
      <c r="H96" s="37"/>
      <c r="I96" s="38"/>
      <c r="L96" s="2"/>
    </row>
    <row r="97" spans="1:12" ht="13.5" customHeight="1" x14ac:dyDescent="0.2">
      <c r="A97" s="7">
        <v>2</v>
      </c>
      <c r="B97" s="43" t="s">
        <v>194</v>
      </c>
      <c r="C97" s="71"/>
      <c r="D97" s="71">
        <v>2</v>
      </c>
      <c r="E97" s="71"/>
      <c r="F97" s="71"/>
      <c r="H97" s="37"/>
      <c r="I97" s="38"/>
      <c r="L97" s="2"/>
    </row>
    <row r="98" spans="1:12" ht="13.5" customHeight="1" x14ac:dyDescent="0.2">
      <c r="A98" s="7">
        <v>3</v>
      </c>
      <c r="B98" s="43" t="s">
        <v>195</v>
      </c>
      <c r="C98" s="71">
        <v>1</v>
      </c>
      <c r="D98" s="71"/>
      <c r="E98" s="71"/>
      <c r="F98" s="71"/>
      <c r="H98" s="37"/>
      <c r="I98" s="38"/>
      <c r="L98" s="2"/>
    </row>
    <row r="99" spans="1:12" ht="13.5" customHeight="1" x14ac:dyDescent="0.2">
      <c r="A99" s="7">
        <v>4</v>
      </c>
      <c r="B99" s="43" t="s">
        <v>196</v>
      </c>
      <c r="C99" s="71"/>
      <c r="D99" s="71">
        <v>2</v>
      </c>
      <c r="E99" s="71"/>
      <c r="F99" s="71"/>
      <c r="H99" s="37"/>
      <c r="I99" s="38"/>
      <c r="L99" s="2"/>
    </row>
    <row r="100" spans="1:12" ht="25.5" customHeight="1" x14ac:dyDescent="0.2">
      <c r="A100" s="7">
        <v>5</v>
      </c>
      <c r="B100" s="43" t="s">
        <v>197</v>
      </c>
      <c r="C100" s="71"/>
      <c r="D100" s="71">
        <v>2</v>
      </c>
      <c r="E100" s="71"/>
      <c r="F100" s="71"/>
      <c r="L100" s="2"/>
    </row>
    <row r="101" spans="1:12" x14ac:dyDescent="0.2">
      <c r="A101" s="391" t="s">
        <v>56</v>
      </c>
      <c r="B101" s="391"/>
      <c r="C101" s="390">
        <f>SUM(C96:F100)/5</f>
        <v>1.8</v>
      </c>
      <c r="D101" s="390"/>
      <c r="E101" s="390"/>
      <c r="F101" s="390"/>
      <c r="G101" s="17"/>
    </row>
    <row r="102" spans="1:12" ht="12.75" customHeight="1" x14ac:dyDescent="0.2">
      <c r="A102" s="399" t="s">
        <v>21</v>
      </c>
      <c r="B102" s="400"/>
      <c r="C102" s="400"/>
      <c r="D102" s="400"/>
      <c r="E102" s="400"/>
      <c r="F102" s="401"/>
      <c r="H102" s="37"/>
      <c r="I102" s="38"/>
      <c r="L102" s="2"/>
    </row>
    <row r="103" spans="1:12" ht="13.5" customHeight="1" x14ac:dyDescent="0.2">
      <c r="A103" s="5">
        <v>1</v>
      </c>
      <c r="B103" s="43" t="s">
        <v>198</v>
      </c>
      <c r="C103" s="71"/>
      <c r="D103" s="71"/>
      <c r="E103" s="71">
        <v>3</v>
      </c>
      <c r="F103" s="71"/>
      <c r="H103" s="37"/>
      <c r="I103" s="38"/>
      <c r="L103" s="2"/>
    </row>
    <row r="104" spans="1:12" ht="13.5" customHeight="1" x14ac:dyDescent="0.2">
      <c r="A104" s="5">
        <v>2</v>
      </c>
      <c r="B104" s="43" t="s">
        <v>199</v>
      </c>
      <c r="C104" s="71"/>
      <c r="D104" s="71"/>
      <c r="E104" s="71">
        <v>3</v>
      </c>
      <c r="F104" s="71"/>
      <c r="H104" s="35"/>
      <c r="I104" s="36"/>
      <c r="L104" s="2"/>
    </row>
    <row r="105" spans="1:12" s="1" customFormat="1" ht="25.5" customHeight="1" x14ac:dyDescent="0.2">
      <c r="A105" s="10">
        <v>3</v>
      </c>
      <c r="B105" s="28" t="s">
        <v>200</v>
      </c>
      <c r="C105" s="71"/>
      <c r="D105" s="71"/>
      <c r="E105" s="71">
        <v>3</v>
      </c>
      <c r="F105" s="71"/>
      <c r="H105" s="32"/>
      <c r="I105" s="33"/>
      <c r="J105"/>
      <c r="L105" s="8"/>
    </row>
    <row r="106" spans="1:12" x14ac:dyDescent="0.2">
      <c r="A106" s="391" t="s">
        <v>56</v>
      </c>
      <c r="B106" s="391"/>
      <c r="C106" s="390">
        <f>SUM(C103:F105)/3</f>
        <v>3</v>
      </c>
      <c r="D106" s="390"/>
      <c r="E106" s="390"/>
      <c r="F106" s="390"/>
      <c r="G106" s="17"/>
    </row>
    <row r="107" spans="1:12" ht="12.75" customHeight="1" x14ac:dyDescent="0.2">
      <c r="A107" s="399" t="s">
        <v>22</v>
      </c>
      <c r="B107" s="400"/>
      <c r="C107" s="400"/>
      <c r="D107" s="400"/>
      <c r="E107" s="400"/>
      <c r="F107" s="401"/>
      <c r="H107" s="37"/>
      <c r="I107" s="38"/>
      <c r="L107" s="2"/>
    </row>
    <row r="108" spans="1:12" ht="13.5" customHeight="1" x14ac:dyDescent="0.2">
      <c r="A108" s="5">
        <v>1</v>
      </c>
      <c r="B108" s="43" t="s">
        <v>201</v>
      </c>
      <c r="C108" s="71"/>
      <c r="D108" s="71"/>
      <c r="E108" s="71">
        <v>3</v>
      </c>
      <c r="F108" s="71"/>
      <c r="L108" s="2"/>
    </row>
    <row r="109" spans="1:12" ht="13.5" customHeight="1" x14ac:dyDescent="0.2">
      <c r="A109" s="5">
        <v>2</v>
      </c>
      <c r="B109" s="43" t="s">
        <v>202</v>
      </c>
      <c r="C109" s="71"/>
      <c r="D109" s="71"/>
      <c r="E109" s="71">
        <v>3</v>
      </c>
      <c r="F109" s="71"/>
      <c r="L109" s="2"/>
    </row>
    <row r="110" spans="1:12" ht="25.5" customHeight="1" x14ac:dyDescent="0.2">
      <c r="A110" s="5">
        <v>3</v>
      </c>
      <c r="B110" s="43" t="s">
        <v>203</v>
      </c>
      <c r="C110" s="71"/>
      <c r="D110" s="71"/>
      <c r="E110" s="71">
        <v>3</v>
      </c>
      <c r="F110" s="71"/>
      <c r="L110" s="2"/>
    </row>
    <row r="111" spans="1:12" x14ac:dyDescent="0.2">
      <c r="A111" s="391" t="s">
        <v>56</v>
      </c>
      <c r="B111" s="391"/>
      <c r="C111" s="390">
        <f>SUM(C108:F110)/3</f>
        <v>3</v>
      </c>
      <c r="D111" s="390"/>
      <c r="E111" s="390"/>
      <c r="F111" s="390"/>
      <c r="G111" s="17"/>
    </row>
    <row r="112" spans="1:12" ht="12.75" customHeight="1" x14ac:dyDescent="0.2">
      <c r="A112" s="399" t="s">
        <v>23</v>
      </c>
      <c r="B112" s="400"/>
      <c r="C112" s="400"/>
      <c r="D112" s="400"/>
      <c r="E112" s="400"/>
      <c r="F112" s="401"/>
      <c r="L112" s="2"/>
    </row>
    <row r="113" spans="1:12" ht="13.5" customHeight="1" x14ac:dyDescent="0.2">
      <c r="A113" s="7">
        <v>1</v>
      </c>
      <c r="B113" s="43" t="s">
        <v>204</v>
      </c>
      <c r="C113" s="71"/>
      <c r="D113" s="71">
        <v>2</v>
      </c>
      <c r="E113" s="71"/>
      <c r="F113" s="71"/>
      <c r="L113" s="2"/>
    </row>
    <row r="114" spans="1:12" ht="25.5" customHeight="1" x14ac:dyDescent="0.2">
      <c r="A114" s="7">
        <v>2</v>
      </c>
      <c r="B114" s="43" t="s">
        <v>205</v>
      </c>
      <c r="C114" s="71"/>
      <c r="D114" s="71">
        <v>2</v>
      </c>
      <c r="E114" s="71"/>
      <c r="F114" s="71"/>
      <c r="L114" s="2"/>
    </row>
    <row r="115" spans="1:12" ht="25.5" customHeight="1" x14ac:dyDescent="0.2">
      <c r="A115" s="7">
        <v>3</v>
      </c>
      <c r="B115" s="28" t="s">
        <v>206</v>
      </c>
      <c r="C115" s="71"/>
      <c r="D115" s="71">
        <v>2</v>
      </c>
      <c r="E115" s="71"/>
      <c r="F115" s="71"/>
      <c r="L115" s="2"/>
    </row>
    <row r="116" spans="1:12" x14ac:dyDescent="0.2">
      <c r="A116" s="391" t="s">
        <v>56</v>
      </c>
      <c r="B116" s="391"/>
      <c r="C116" s="390">
        <f>SUM(C113:F115)/3</f>
        <v>2</v>
      </c>
      <c r="D116" s="390"/>
      <c r="E116" s="390"/>
      <c r="F116" s="390"/>
      <c r="G116" s="17"/>
    </row>
    <row r="117" spans="1:12" ht="12.75" customHeight="1" x14ac:dyDescent="0.2">
      <c r="A117" s="399" t="s">
        <v>24</v>
      </c>
      <c r="B117" s="400"/>
      <c r="C117" s="400"/>
      <c r="D117" s="400"/>
      <c r="E117" s="400"/>
      <c r="F117" s="401"/>
      <c r="H117" s="39"/>
      <c r="I117" s="40"/>
      <c r="L117" s="2"/>
    </row>
    <row r="118" spans="1:12" ht="13.5" customHeight="1" x14ac:dyDescent="0.2">
      <c r="A118" s="5">
        <v>1</v>
      </c>
      <c r="B118" s="43" t="s">
        <v>207</v>
      </c>
      <c r="C118" s="71"/>
      <c r="D118" s="71"/>
      <c r="E118" s="71">
        <v>3</v>
      </c>
      <c r="F118" s="71"/>
      <c r="L118" s="2"/>
    </row>
    <row r="119" spans="1:12" ht="13.5" customHeight="1" x14ac:dyDescent="0.2">
      <c r="A119" s="5">
        <v>2</v>
      </c>
      <c r="B119" s="43" t="s">
        <v>208</v>
      </c>
      <c r="C119" s="71"/>
      <c r="D119" s="71">
        <v>2</v>
      </c>
      <c r="E119" s="71"/>
      <c r="F119" s="71"/>
      <c r="L119" s="2"/>
    </row>
    <row r="120" spans="1:12" ht="13.5" customHeight="1" x14ac:dyDescent="0.2">
      <c r="A120" s="5">
        <v>3</v>
      </c>
      <c r="B120" s="43" t="s">
        <v>209</v>
      </c>
      <c r="C120" s="71"/>
      <c r="D120" s="71">
        <v>2</v>
      </c>
      <c r="E120" s="71"/>
      <c r="F120" s="71"/>
      <c r="L120" s="2"/>
    </row>
    <row r="121" spans="1:12" x14ac:dyDescent="0.2">
      <c r="A121" s="391" t="s">
        <v>56</v>
      </c>
      <c r="B121" s="391"/>
      <c r="C121" s="390">
        <f>SUM(C118:F120)/3</f>
        <v>2.3333333333333335</v>
      </c>
      <c r="D121" s="390"/>
      <c r="E121" s="390"/>
      <c r="F121" s="390"/>
      <c r="G121" s="17"/>
    </row>
    <row r="122" spans="1:12" ht="12.75" customHeight="1" x14ac:dyDescent="0.2">
      <c r="A122" s="399" t="s">
        <v>26</v>
      </c>
      <c r="B122" s="400"/>
      <c r="C122" s="400"/>
      <c r="D122" s="400"/>
      <c r="E122" s="400"/>
      <c r="F122" s="401"/>
      <c r="L122" s="2"/>
    </row>
    <row r="123" spans="1:12" ht="13.5" customHeight="1" x14ac:dyDescent="0.2">
      <c r="A123" s="5">
        <v>1</v>
      </c>
      <c r="B123" s="43" t="s">
        <v>210</v>
      </c>
      <c r="C123" s="71">
        <v>1</v>
      </c>
      <c r="D123" s="71"/>
      <c r="E123" s="71"/>
      <c r="F123" s="71"/>
      <c r="L123" s="2"/>
    </row>
    <row r="124" spans="1:12" ht="13.5" customHeight="1" x14ac:dyDescent="0.2">
      <c r="A124" s="5">
        <v>2</v>
      </c>
      <c r="B124" s="43" t="s">
        <v>211</v>
      </c>
      <c r="C124" s="71">
        <v>1</v>
      </c>
      <c r="D124" s="71"/>
      <c r="E124" s="71"/>
      <c r="F124" s="71"/>
      <c r="L124" s="2"/>
    </row>
    <row r="125" spans="1:12" ht="13.5" customHeight="1" x14ac:dyDescent="0.2">
      <c r="A125" s="5">
        <v>3</v>
      </c>
      <c r="B125" s="43" t="s">
        <v>212</v>
      </c>
      <c r="C125" s="71">
        <v>1</v>
      </c>
      <c r="D125" s="71"/>
      <c r="E125" s="71"/>
      <c r="F125" s="71"/>
      <c r="L125" s="2"/>
    </row>
    <row r="126" spans="1:12" ht="13.5" customHeight="1" x14ac:dyDescent="0.2">
      <c r="A126" s="5">
        <v>4</v>
      </c>
      <c r="B126" s="43" t="s">
        <v>25</v>
      </c>
      <c r="C126" s="71">
        <v>1</v>
      </c>
      <c r="D126" s="71"/>
      <c r="E126" s="71"/>
      <c r="F126" s="71"/>
      <c r="L126" s="2"/>
    </row>
    <row r="127" spans="1:12" ht="13.5" customHeight="1" x14ac:dyDescent="0.2">
      <c r="A127" s="5">
        <v>5</v>
      </c>
      <c r="B127" s="43" t="s">
        <v>213</v>
      </c>
      <c r="C127" s="71">
        <v>1</v>
      </c>
      <c r="D127" s="71"/>
      <c r="E127" s="71"/>
      <c r="F127" s="71"/>
      <c r="L127" s="2"/>
    </row>
    <row r="128" spans="1:12" x14ac:dyDescent="0.2">
      <c r="A128" s="391" t="s">
        <v>56</v>
      </c>
      <c r="B128" s="391"/>
      <c r="C128" s="390">
        <f>SUM(C123:F127)/5</f>
        <v>1</v>
      </c>
      <c r="D128" s="390"/>
      <c r="E128" s="390"/>
      <c r="F128" s="390"/>
      <c r="G128" s="17"/>
    </row>
    <row r="129" spans="1:12" ht="12.75" customHeight="1" x14ac:dyDescent="0.2">
      <c r="A129" s="375" t="s">
        <v>27</v>
      </c>
      <c r="B129" s="375"/>
      <c r="C129" s="375"/>
      <c r="D129" s="375"/>
      <c r="E129" s="375"/>
      <c r="F129" s="375"/>
      <c r="L129" s="2"/>
    </row>
    <row r="130" spans="1:12" ht="13.5" customHeight="1" x14ac:dyDescent="0.2">
      <c r="A130" s="7">
        <v>1</v>
      </c>
      <c r="B130" s="43" t="s">
        <v>214</v>
      </c>
      <c r="C130" s="71"/>
      <c r="D130" s="71">
        <v>2</v>
      </c>
      <c r="E130" s="71"/>
      <c r="F130" s="71"/>
      <c r="H130" s="39"/>
      <c r="I130" s="40"/>
      <c r="L130" s="2"/>
    </row>
    <row r="131" spans="1:12" ht="13.5" customHeight="1" x14ac:dyDescent="0.2">
      <c r="A131" s="7">
        <v>2</v>
      </c>
      <c r="B131" s="43" t="s">
        <v>215</v>
      </c>
      <c r="C131" s="71"/>
      <c r="D131" s="71">
        <v>2</v>
      </c>
      <c r="E131" s="71"/>
      <c r="F131" s="71"/>
      <c r="L131" s="2"/>
    </row>
    <row r="132" spans="1:12" ht="13.5" customHeight="1" x14ac:dyDescent="0.2">
      <c r="A132" s="7">
        <v>3</v>
      </c>
      <c r="B132" s="43" t="s">
        <v>216</v>
      </c>
      <c r="C132" s="71"/>
      <c r="D132" s="71">
        <v>2</v>
      </c>
      <c r="E132" s="71"/>
      <c r="F132" s="71"/>
      <c r="L132" s="2"/>
    </row>
    <row r="133" spans="1:12" x14ac:dyDescent="0.2">
      <c r="A133" s="391" t="s">
        <v>56</v>
      </c>
      <c r="B133" s="391"/>
      <c r="C133" s="390">
        <f>SUM(C130:F132)/3</f>
        <v>2</v>
      </c>
      <c r="D133" s="390"/>
      <c r="E133" s="390"/>
      <c r="F133" s="390"/>
      <c r="G133" s="17"/>
    </row>
    <row r="134" spans="1:12" x14ac:dyDescent="0.2">
      <c r="A134" s="417" t="s">
        <v>115</v>
      </c>
      <c r="B134" s="417"/>
      <c r="C134" s="431">
        <f>SUM(C88,C94,C101,C106,C111,C116,C121,C128,C133)/9</f>
        <v>2.2370370370370369</v>
      </c>
      <c r="D134" s="431"/>
      <c r="E134" s="431"/>
      <c r="F134" s="431"/>
      <c r="G134" s="17"/>
    </row>
    <row r="135" spans="1:12" ht="12.75" customHeight="1" x14ac:dyDescent="0.2">
      <c r="A135" s="432" t="s">
        <v>28</v>
      </c>
      <c r="B135" s="433"/>
      <c r="C135" s="432"/>
      <c r="D135" s="432"/>
      <c r="E135" s="432"/>
      <c r="F135" s="432"/>
      <c r="L135" s="2"/>
    </row>
    <row r="136" spans="1:12" ht="12.75" customHeight="1" x14ac:dyDescent="0.2">
      <c r="A136" s="372" t="s">
        <v>29</v>
      </c>
      <c r="B136" s="373"/>
      <c r="C136" s="373"/>
      <c r="D136" s="373"/>
      <c r="E136" s="373"/>
      <c r="F136" s="374"/>
      <c r="L136" s="2"/>
    </row>
    <row r="137" spans="1:12" ht="13.5" customHeight="1" x14ac:dyDescent="0.2">
      <c r="A137" s="7">
        <v>1</v>
      </c>
      <c r="B137" s="27" t="s">
        <v>217</v>
      </c>
      <c r="C137" s="71"/>
      <c r="D137" s="71"/>
      <c r="E137" s="71">
        <v>3</v>
      </c>
      <c r="F137" s="71"/>
      <c r="H137" s="39"/>
      <c r="I137" s="40"/>
      <c r="L137" s="2"/>
    </row>
    <row r="138" spans="1:12" ht="13.5" customHeight="1" x14ac:dyDescent="0.2">
      <c r="A138" s="7">
        <v>2</v>
      </c>
      <c r="B138" s="27" t="s">
        <v>218</v>
      </c>
      <c r="C138" s="71"/>
      <c r="D138" s="71"/>
      <c r="E138" s="71">
        <v>3</v>
      </c>
      <c r="F138" s="71"/>
      <c r="L138" s="2"/>
    </row>
    <row r="139" spans="1:12" ht="25.5" customHeight="1" x14ac:dyDescent="0.2">
      <c r="A139" s="7">
        <v>3</v>
      </c>
      <c r="B139" s="28" t="s">
        <v>219</v>
      </c>
      <c r="C139" s="71"/>
      <c r="D139" s="71"/>
      <c r="E139" s="71">
        <v>3</v>
      </c>
      <c r="F139" s="71"/>
      <c r="H139" s="31"/>
      <c r="I139" s="34"/>
      <c r="J139" s="12"/>
      <c r="K139" s="12"/>
      <c r="L139" s="65"/>
    </row>
    <row r="140" spans="1:12" ht="13.5" customHeight="1" x14ac:dyDescent="0.2">
      <c r="A140" s="7">
        <v>4</v>
      </c>
      <c r="B140" s="27" t="s">
        <v>220</v>
      </c>
      <c r="C140" s="71"/>
      <c r="D140" s="71"/>
      <c r="E140" s="71">
        <v>3</v>
      </c>
      <c r="F140" s="71"/>
      <c r="H140" s="31"/>
      <c r="I140" s="34"/>
      <c r="J140" s="12"/>
      <c r="K140" s="12"/>
      <c r="L140" s="65"/>
    </row>
    <row r="141" spans="1:12" ht="13.5" customHeight="1" x14ac:dyDescent="0.2">
      <c r="A141" s="7">
        <v>5</v>
      </c>
      <c r="B141" s="27" t="s">
        <v>221</v>
      </c>
      <c r="C141" s="71"/>
      <c r="D141" s="71"/>
      <c r="E141" s="71"/>
      <c r="F141" s="71">
        <v>4</v>
      </c>
      <c r="H141" s="31"/>
      <c r="I141" s="70"/>
      <c r="J141" s="70"/>
      <c r="K141" s="70"/>
      <c r="L141" s="70"/>
    </row>
    <row r="142" spans="1:12" ht="13.5" customHeight="1" x14ac:dyDescent="0.2">
      <c r="A142" s="7">
        <v>6</v>
      </c>
      <c r="B142" s="27" t="s">
        <v>222</v>
      </c>
      <c r="C142" s="71"/>
      <c r="D142" s="71"/>
      <c r="E142" s="71">
        <v>3</v>
      </c>
      <c r="F142" s="71"/>
      <c r="H142" s="31"/>
      <c r="I142" s="70"/>
      <c r="J142" s="70"/>
      <c r="K142" s="70"/>
      <c r="L142" s="70"/>
    </row>
    <row r="143" spans="1:12" ht="13.5" customHeight="1" x14ac:dyDescent="0.2">
      <c r="A143" s="7">
        <v>7</v>
      </c>
      <c r="B143" s="27" t="s">
        <v>223</v>
      </c>
      <c r="C143" s="71"/>
      <c r="D143" s="71"/>
      <c r="E143" s="71">
        <v>3</v>
      </c>
      <c r="F143" s="71"/>
      <c r="H143" s="31"/>
      <c r="I143" s="70"/>
      <c r="J143" s="70"/>
      <c r="K143" s="70"/>
      <c r="L143" s="70"/>
    </row>
    <row r="144" spans="1:12" x14ac:dyDescent="0.2">
      <c r="A144" s="376" t="s">
        <v>56</v>
      </c>
      <c r="B144" s="376"/>
      <c r="C144" s="377">
        <f>SUM(C137:F143)/7</f>
        <v>3.1428571428571428</v>
      </c>
      <c r="D144" s="377"/>
      <c r="E144" s="377"/>
      <c r="F144" s="377"/>
      <c r="G144" s="17"/>
    </row>
    <row r="145" spans="1:12" ht="12.75" customHeight="1" x14ac:dyDescent="0.2">
      <c r="A145" s="372" t="s">
        <v>30</v>
      </c>
      <c r="B145" s="373"/>
      <c r="C145" s="373"/>
      <c r="D145" s="373"/>
      <c r="E145" s="373"/>
      <c r="F145" s="374"/>
      <c r="H145" s="31"/>
      <c r="I145" s="70"/>
      <c r="J145" s="70"/>
      <c r="K145" s="70"/>
      <c r="L145" s="70"/>
    </row>
    <row r="146" spans="1:12" ht="13.5" customHeight="1" x14ac:dyDescent="0.2">
      <c r="A146" s="7">
        <v>1</v>
      </c>
      <c r="B146" s="43" t="s">
        <v>224</v>
      </c>
      <c r="C146" s="71"/>
      <c r="D146" s="71"/>
      <c r="E146" s="71"/>
      <c r="F146" s="71">
        <v>4</v>
      </c>
      <c r="H146" s="31"/>
      <c r="I146" s="70"/>
      <c r="J146" s="70"/>
      <c r="K146" s="70"/>
      <c r="L146" s="70"/>
    </row>
    <row r="147" spans="1:12" ht="13.5" customHeight="1" x14ac:dyDescent="0.2">
      <c r="A147" s="7">
        <v>2</v>
      </c>
      <c r="B147" s="43" t="s">
        <v>225</v>
      </c>
      <c r="C147" s="71"/>
      <c r="D147" s="71"/>
      <c r="E147" s="71"/>
      <c r="F147" s="71">
        <v>4</v>
      </c>
      <c r="H147" s="31"/>
      <c r="I147" s="70"/>
      <c r="J147" s="70"/>
      <c r="K147" s="70"/>
      <c r="L147" s="70"/>
    </row>
    <row r="148" spans="1:12" ht="13.5" customHeight="1" x14ac:dyDescent="0.2">
      <c r="A148" s="7">
        <v>3</v>
      </c>
      <c r="B148" s="43" t="s">
        <v>226</v>
      </c>
      <c r="C148" s="71"/>
      <c r="D148" s="71"/>
      <c r="E148" s="71"/>
      <c r="F148" s="71">
        <v>4</v>
      </c>
      <c r="H148" s="31"/>
      <c r="I148" s="70"/>
      <c r="J148" s="70"/>
      <c r="K148" s="70"/>
      <c r="L148" s="70"/>
    </row>
    <row r="149" spans="1:12" ht="13.5" customHeight="1" x14ac:dyDescent="0.2">
      <c r="A149" s="7">
        <v>4</v>
      </c>
      <c r="B149" s="43" t="s">
        <v>227</v>
      </c>
      <c r="C149" s="71"/>
      <c r="D149" s="71"/>
      <c r="E149" s="71"/>
      <c r="F149" s="71">
        <v>4</v>
      </c>
      <c r="H149" s="31"/>
      <c r="I149" s="70"/>
      <c r="J149" s="70"/>
      <c r="K149" s="70"/>
      <c r="L149" s="70"/>
    </row>
    <row r="150" spans="1:12" ht="13.5" customHeight="1" x14ac:dyDescent="0.2">
      <c r="A150" s="7">
        <v>5</v>
      </c>
      <c r="B150" s="43" t="s">
        <v>228</v>
      </c>
      <c r="C150" s="71"/>
      <c r="D150" s="71"/>
      <c r="E150" s="71"/>
      <c r="F150" s="71">
        <v>4</v>
      </c>
      <c r="H150" s="31"/>
      <c r="I150" s="70"/>
      <c r="J150" s="70"/>
      <c r="K150" s="70"/>
      <c r="L150" s="70"/>
    </row>
    <row r="151" spans="1:12" ht="25.5" customHeight="1" x14ac:dyDescent="0.2">
      <c r="A151" s="7">
        <v>6</v>
      </c>
      <c r="B151" s="43" t="s">
        <v>229</v>
      </c>
      <c r="C151" s="71"/>
      <c r="D151" s="71"/>
      <c r="E151" s="71"/>
      <c r="F151" s="71">
        <v>4</v>
      </c>
      <c r="H151" s="31"/>
      <c r="I151" s="70"/>
      <c r="J151" s="70"/>
      <c r="K151" s="70"/>
      <c r="L151" s="70"/>
    </row>
    <row r="152" spans="1:12" ht="13.5" customHeight="1" x14ac:dyDescent="0.2">
      <c r="A152" s="7">
        <v>7</v>
      </c>
      <c r="B152" s="43" t="s">
        <v>31</v>
      </c>
      <c r="C152" s="71"/>
      <c r="D152" s="71"/>
      <c r="E152" s="71"/>
      <c r="F152" s="71">
        <v>4</v>
      </c>
      <c r="H152" s="31"/>
      <c r="I152" s="70"/>
      <c r="J152" s="70"/>
      <c r="K152" s="70"/>
      <c r="L152" s="70"/>
    </row>
    <row r="153" spans="1:12" x14ac:dyDescent="0.2">
      <c r="A153" s="376" t="s">
        <v>56</v>
      </c>
      <c r="B153" s="376"/>
      <c r="C153" s="377">
        <f>SUM(C146:F152)/7</f>
        <v>4</v>
      </c>
      <c r="D153" s="377"/>
      <c r="E153" s="377"/>
      <c r="F153" s="377"/>
      <c r="G153" s="17"/>
    </row>
    <row r="154" spans="1:12" ht="12.75" customHeight="1" x14ac:dyDescent="0.2">
      <c r="A154" s="372" t="s">
        <v>32</v>
      </c>
      <c r="B154" s="373"/>
      <c r="C154" s="373"/>
      <c r="D154" s="373"/>
      <c r="E154" s="373"/>
      <c r="F154" s="374"/>
      <c r="H154" s="31"/>
      <c r="I154" s="70"/>
      <c r="J154" s="70"/>
      <c r="K154" s="70"/>
      <c r="L154" s="70"/>
    </row>
    <row r="155" spans="1:12" ht="13.5" customHeight="1" x14ac:dyDescent="0.2">
      <c r="A155" s="7">
        <v>1</v>
      </c>
      <c r="B155" s="43" t="s">
        <v>230</v>
      </c>
      <c r="C155" s="71">
        <v>1</v>
      </c>
      <c r="D155" s="71"/>
      <c r="E155" s="71"/>
      <c r="F155" s="71"/>
      <c r="H155" s="31"/>
      <c r="I155" s="70"/>
      <c r="J155" s="70"/>
      <c r="K155" s="70"/>
      <c r="L155" s="70"/>
    </row>
    <row r="156" spans="1:12" ht="13.5" customHeight="1" x14ac:dyDescent="0.2">
      <c r="A156" s="7">
        <v>2</v>
      </c>
      <c r="B156" s="43" t="s">
        <v>231</v>
      </c>
      <c r="C156" s="71"/>
      <c r="D156" s="71"/>
      <c r="E156" s="71">
        <v>3</v>
      </c>
      <c r="F156" s="71"/>
      <c r="H156" s="31"/>
      <c r="I156" s="70"/>
      <c r="J156" s="70"/>
      <c r="K156" s="70"/>
      <c r="L156" s="70"/>
    </row>
    <row r="157" spans="1:12" ht="13.5" customHeight="1" x14ac:dyDescent="0.2">
      <c r="A157" s="7">
        <v>3</v>
      </c>
      <c r="B157" s="43" t="s">
        <v>232</v>
      </c>
      <c r="C157" s="71"/>
      <c r="D157" s="71"/>
      <c r="E157" s="71">
        <v>3</v>
      </c>
      <c r="F157" s="71"/>
      <c r="H157" s="31"/>
      <c r="I157" s="70"/>
      <c r="J157" s="70"/>
      <c r="K157" s="70"/>
      <c r="L157" s="70"/>
    </row>
    <row r="158" spans="1:12" ht="13.5" customHeight="1" x14ac:dyDescent="0.2">
      <c r="A158" s="7">
        <v>4</v>
      </c>
      <c r="B158" s="43" t="s">
        <v>233</v>
      </c>
      <c r="C158" s="71"/>
      <c r="D158" s="71"/>
      <c r="E158" s="71">
        <v>3</v>
      </c>
      <c r="F158" s="71"/>
      <c r="H158" s="31"/>
      <c r="I158" s="52"/>
      <c r="J158" s="52"/>
      <c r="K158" s="12"/>
      <c r="L158" s="65"/>
    </row>
    <row r="159" spans="1:12" ht="25.5" customHeight="1" x14ac:dyDescent="0.2">
      <c r="A159" s="7">
        <v>5</v>
      </c>
      <c r="B159" s="43" t="s">
        <v>234</v>
      </c>
      <c r="C159" s="71"/>
      <c r="D159" s="71"/>
      <c r="E159" s="71">
        <v>3</v>
      </c>
      <c r="F159" s="71"/>
      <c r="H159" s="31"/>
      <c r="I159" s="54"/>
      <c r="J159" s="54"/>
      <c r="K159" s="12"/>
      <c r="L159" s="65"/>
    </row>
    <row r="160" spans="1:12" ht="13.5" customHeight="1" x14ac:dyDescent="0.2">
      <c r="A160" s="7">
        <v>6</v>
      </c>
      <c r="B160" s="43" t="s">
        <v>235</v>
      </c>
      <c r="C160" s="71"/>
      <c r="D160" s="71"/>
      <c r="E160" s="71">
        <v>3</v>
      </c>
      <c r="F160" s="71"/>
      <c r="H160" s="31"/>
      <c r="I160" s="54"/>
      <c r="J160" s="54"/>
      <c r="L160" s="2"/>
    </row>
    <row r="161" spans="1:12" x14ac:dyDescent="0.2">
      <c r="A161" s="376" t="s">
        <v>56</v>
      </c>
      <c r="B161" s="376"/>
      <c r="C161" s="377">
        <f>SUM(C155:F160)/6</f>
        <v>2.6666666666666665</v>
      </c>
      <c r="D161" s="377"/>
      <c r="E161" s="377"/>
      <c r="F161" s="377"/>
      <c r="G161" s="17"/>
    </row>
    <row r="162" spans="1:12" ht="12.75" customHeight="1" x14ac:dyDescent="0.2">
      <c r="A162" s="372" t="s">
        <v>33</v>
      </c>
      <c r="B162" s="373"/>
      <c r="C162" s="373"/>
      <c r="D162" s="373"/>
      <c r="E162" s="373"/>
      <c r="F162" s="374"/>
      <c r="H162" s="31"/>
      <c r="I162" s="54"/>
      <c r="J162" s="54"/>
      <c r="L162" s="2"/>
    </row>
    <row r="163" spans="1:12" ht="13.5" customHeight="1" x14ac:dyDescent="0.2">
      <c r="A163" s="7">
        <v>1</v>
      </c>
      <c r="B163" s="43" t="s">
        <v>236</v>
      </c>
      <c r="C163" s="71"/>
      <c r="D163" s="71"/>
      <c r="E163" s="71"/>
      <c r="F163" s="71">
        <v>4</v>
      </c>
      <c r="H163" s="31"/>
      <c r="I163" s="54"/>
      <c r="J163" s="54"/>
      <c r="L163" s="2"/>
    </row>
    <row r="164" spans="1:12" ht="25.5" customHeight="1" x14ac:dyDescent="0.2">
      <c r="A164" s="7">
        <v>2</v>
      </c>
      <c r="B164" s="43" t="s">
        <v>237</v>
      </c>
      <c r="C164" s="71"/>
      <c r="D164" s="71"/>
      <c r="E164" s="71"/>
      <c r="F164" s="71">
        <v>4</v>
      </c>
      <c r="H164" s="31"/>
      <c r="I164" s="54"/>
      <c r="J164" s="54"/>
      <c r="L164" s="2"/>
    </row>
    <row r="165" spans="1:12" ht="13.5" customHeight="1" x14ac:dyDescent="0.2">
      <c r="A165" s="7">
        <v>3</v>
      </c>
      <c r="B165" s="43" t="s">
        <v>238</v>
      </c>
      <c r="C165" s="71"/>
      <c r="D165" s="71"/>
      <c r="E165" s="71"/>
      <c r="F165" s="71">
        <v>4</v>
      </c>
      <c r="H165" s="31"/>
      <c r="I165" s="54"/>
      <c r="J165" s="54"/>
      <c r="L165" s="2"/>
    </row>
    <row r="166" spans="1:12" x14ac:dyDescent="0.2">
      <c r="A166" s="376" t="s">
        <v>56</v>
      </c>
      <c r="B166" s="376"/>
      <c r="C166" s="377">
        <f>SUM(C163:F165)/3</f>
        <v>4</v>
      </c>
      <c r="D166" s="377"/>
      <c r="E166" s="377"/>
      <c r="F166" s="377"/>
      <c r="G166" s="17"/>
    </row>
    <row r="167" spans="1:12" x14ac:dyDescent="0.2">
      <c r="A167" s="380" t="s">
        <v>114</v>
      </c>
      <c r="B167" s="380"/>
      <c r="C167" s="381">
        <f>SUM(C144,C153,C161,C166)/4</f>
        <v>3.4523809523809521</v>
      </c>
      <c r="D167" s="381"/>
      <c r="E167" s="381"/>
      <c r="F167" s="381"/>
      <c r="G167" s="17"/>
    </row>
    <row r="168" spans="1:12" x14ac:dyDescent="0.2">
      <c r="A168" s="378" t="s">
        <v>113</v>
      </c>
      <c r="B168" s="378"/>
      <c r="C168" s="379">
        <f>SUM(C23,C67,C81,C134,C167)/5</f>
        <v>2.4714550264550263</v>
      </c>
      <c r="D168" s="379"/>
      <c r="E168" s="379"/>
      <c r="F168" s="379"/>
      <c r="G168" s="17"/>
    </row>
    <row r="169" spans="1:12" x14ac:dyDescent="0.2">
      <c r="H169" s="31"/>
      <c r="I169" s="53"/>
      <c r="J169" s="55"/>
    </row>
    <row r="170" spans="1:12" ht="25.5" customHeight="1" x14ac:dyDescent="0.2">
      <c r="A170" s="418" t="s">
        <v>139</v>
      </c>
      <c r="B170" s="419"/>
      <c r="C170" s="419"/>
      <c r="D170" s="419"/>
      <c r="E170" s="419"/>
      <c r="F170" s="420"/>
      <c r="H170" s="31"/>
      <c r="I170" s="53"/>
      <c r="J170" s="55"/>
    </row>
    <row r="171" spans="1:12" x14ac:dyDescent="0.2">
      <c r="H171" s="56"/>
      <c r="I171" s="57"/>
      <c r="J171" s="58"/>
    </row>
    <row r="172" spans="1:12" x14ac:dyDescent="0.2">
      <c r="H172" s="31"/>
      <c r="I172" s="34"/>
      <c r="J172" s="12"/>
    </row>
    <row r="173" spans="1:12" x14ac:dyDescent="0.2">
      <c r="H173" s="31"/>
      <c r="I173" s="34"/>
      <c r="J173" s="12"/>
    </row>
    <row r="174" spans="1:12" x14ac:dyDescent="0.2">
      <c r="H174" s="35"/>
      <c r="I174" s="36"/>
      <c r="J174" s="12"/>
    </row>
    <row r="175" spans="1:12" x14ac:dyDescent="0.2">
      <c r="H175" s="31"/>
      <c r="I175" s="34"/>
      <c r="J175" s="12"/>
    </row>
    <row r="176" spans="1:12" x14ac:dyDescent="0.2">
      <c r="H176" s="31"/>
      <c r="I176" s="34"/>
      <c r="J176" s="12"/>
    </row>
    <row r="177" spans="8:10" x14ac:dyDescent="0.2">
      <c r="H177" s="31"/>
      <c r="I177" s="34"/>
      <c r="J177" s="12"/>
    </row>
    <row r="181" spans="8:10" x14ac:dyDescent="0.2">
      <c r="H181" s="39"/>
      <c r="I181" s="40"/>
    </row>
    <row r="186" spans="8:10" x14ac:dyDescent="0.2">
      <c r="H186" s="39"/>
      <c r="I186" s="40"/>
    </row>
    <row r="191" spans="8:10" x14ac:dyDescent="0.2">
      <c r="H191" s="39"/>
      <c r="I191" s="40"/>
    </row>
    <row r="192" spans="8:10" x14ac:dyDescent="0.2">
      <c r="H192" s="41"/>
      <c r="I192" s="42"/>
    </row>
  </sheetData>
  <sheetProtection password="CE28" sheet="1"/>
  <protectedRanges>
    <protectedRange sqref="C7:F10 C13:F16 C19:F21 C26:F29 C32:F35 C38:F41 C44:F48 C51:F54 C57:F59 C62:F65 C70:F73 C76:F79 C84:F87 C90:F93 C96:F100 C103:F105 C108:F110 C113:F115 C118:F120 C123:F127 C130:F132 C137:F143 C146:F152 C155:F160 C163:F165" name="Rango1_1"/>
  </protectedRanges>
  <mergeCells count="103">
    <mergeCell ref="C5:F5"/>
    <mergeCell ref="A128:B128"/>
    <mergeCell ref="A69:F69"/>
    <mergeCell ref="A134:B134"/>
    <mergeCell ref="A170:F170"/>
    <mergeCell ref="A1:F1"/>
    <mergeCell ref="A2:F2"/>
    <mergeCell ref="A3:F3"/>
    <mergeCell ref="A4:F4"/>
    <mergeCell ref="A5:A6"/>
    <mergeCell ref="B5:B6"/>
    <mergeCell ref="C74:F74"/>
    <mergeCell ref="C134:F134"/>
    <mergeCell ref="A95:F95"/>
    <mergeCell ref="A107:F107"/>
    <mergeCell ref="A135:F135"/>
    <mergeCell ref="A102:F102"/>
    <mergeCell ref="A112:F112"/>
    <mergeCell ref="A117:F117"/>
    <mergeCell ref="A122:F122"/>
    <mergeCell ref="C133:F133"/>
    <mergeCell ref="A67:B67"/>
    <mergeCell ref="C67:F67"/>
    <mergeCell ref="A82:F82"/>
    <mergeCell ref="H12:I12"/>
    <mergeCell ref="H25:I25"/>
    <mergeCell ref="A12:F12"/>
    <mergeCell ref="A18:F18"/>
    <mergeCell ref="A25:F25"/>
    <mergeCell ref="A66:B66"/>
    <mergeCell ref="C66:F66"/>
    <mergeCell ref="A30:B30"/>
    <mergeCell ref="A50:F50"/>
    <mergeCell ref="C30:F30"/>
    <mergeCell ref="C23:F23"/>
    <mergeCell ref="A61:F61"/>
    <mergeCell ref="A55:B55"/>
    <mergeCell ref="C55:F55"/>
    <mergeCell ref="A42:B42"/>
    <mergeCell ref="C36:F36"/>
    <mergeCell ref="A43:F43"/>
    <mergeCell ref="A60:B60"/>
    <mergeCell ref="C42:F42"/>
    <mergeCell ref="A49:B49"/>
    <mergeCell ref="C49:F49"/>
    <mergeCell ref="A24:F24"/>
    <mergeCell ref="A37:F37"/>
    <mergeCell ref="A17:B17"/>
    <mergeCell ref="C17:F17"/>
    <mergeCell ref="A106:B106"/>
    <mergeCell ref="C106:F106"/>
    <mergeCell ref="A36:B36"/>
    <mergeCell ref="C60:F60"/>
    <mergeCell ref="A31:F31"/>
    <mergeCell ref="A56:F56"/>
    <mergeCell ref="C94:F94"/>
    <mergeCell ref="A89:F89"/>
    <mergeCell ref="A101:B101"/>
    <mergeCell ref="C101:F101"/>
    <mergeCell ref="A83:F83"/>
    <mergeCell ref="A81:B81"/>
    <mergeCell ref="C81:F81"/>
    <mergeCell ref="A74:B74"/>
    <mergeCell ref="A75:F75"/>
    <mergeCell ref="A68:F68"/>
    <mergeCell ref="H5:I5"/>
    <mergeCell ref="H7:I7"/>
    <mergeCell ref="A22:B22"/>
    <mergeCell ref="C22:F22"/>
    <mergeCell ref="A23:B23"/>
    <mergeCell ref="H21:I21"/>
    <mergeCell ref="C144:F144"/>
    <mergeCell ref="A136:F136"/>
    <mergeCell ref="A145:F145"/>
    <mergeCell ref="C128:F128"/>
    <mergeCell ref="A133:B133"/>
    <mergeCell ref="A80:B80"/>
    <mergeCell ref="C80:F80"/>
    <mergeCell ref="A88:B88"/>
    <mergeCell ref="C88:F88"/>
    <mergeCell ref="A94:B94"/>
    <mergeCell ref="A111:B111"/>
    <mergeCell ref="C111:F111"/>
    <mergeCell ref="A116:B116"/>
    <mergeCell ref="C116:F116"/>
    <mergeCell ref="A121:B121"/>
    <mergeCell ref="C121:F121"/>
    <mergeCell ref="A11:B11"/>
    <mergeCell ref="C11:F11"/>
    <mergeCell ref="A154:F154"/>
    <mergeCell ref="A129:F129"/>
    <mergeCell ref="A153:B153"/>
    <mergeCell ref="C153:F153"/>
    <mergeCell ref="A144:B144"/>
    <mergeCell ref="A168:B168"/>
    <mergeCell ref="C168:F168"/>
    <mergeCell ref="A161:B161"/>
    <mergeCell ref="C161:F161"/>
    <mergeCell ref="A162:F162"/>
    <mergeCell ref="A166:B166"/>
    <mergeCell ref="C166:F166"/>
    <mergeCell ref="A167:B167"/>
    <mergeCell ref="C167:F167"/>
  </mergeCells>
  <phoneticPr fontId="0" type="noConversion"/>
  <dataValidations yWindow="193" count="4">
    <dataValidation type="whole" allowBlank="1" showInputMessage="1" showErrorMessage="1" errorTitle="Recuerde" error="Número 3 exclusivamente" promptTitle="3: SE CUMPLE SATISFACTORIAMENTE" prompt="Escriba en este espacio el número 3" sqref="E7:E10 E13:E16 E19:E21 E26:E29 E32:E35 E38:E41 E44:E48 E51:E54 E57:E59 E62:E65 E70:E73 E76:E79 E84:E87 E90:E93 E96:E100 E103:E105 E108:E110 E113:E115 E118:E120 E123:E127 E130:E132 E137:E143 E146:E152 E155:E160 E163:E165">
      <formula1>3</formula1>
      <formula2>3</formula2>
    </dataValidation>
    <dataValidation type="whole" allowBlank="1" showInputMessage="1" showErrorMessage="1" errorTitle="Recuerde" error="Número 2 exclusivamente" promptTitle="2: SE CUMPLE ACEPTABLEMENTE" prompt="Escriba en este espacio el número 2" sqref="D7:D10 D13:D16 D19:D21 D26:D29 D32:D35 D38:D41 D44:D48 D51:D54 D57:D59 D62:D65 D70:D73 D76:D79 D84:D87 D90:D93 D96:D100 D103:D105 D108:D110 D113:D115 D118:D120 D123:D127 D130:D132 D137:D143 D146:D152 D155:D160 D163:D165">
      <formula1>2</formula1>
      <formula2>2</formula2>
    </dataValidation>
    <dataValidation type="whole" allowBlank="1" showInputMessage="1" showErrorMessage="1" errorTitle="Recuerde" error="Número 1 exclusivamente" promptTitle="1: NO SE CUMPLE" prompt="Escriba en este espacio el número 1" sqref="C7:C10 C13:C16 C19:C21 C26:C29 C32:C35 C38:C41 C44:C48 C51:C54 C57:C59 C62:C65 C70:C73 C76:C79 C84:C87 C90:C93 C96:C100 C103:C105 C108:C110 C113:C115 C118:C120 C123:C127 C130:C132 C137:C143 C146:C152 C155:C160 C163:C165">
      <formula1>1</formula1>
      <formula2>1</formula2>
    </dataValidation>
    <dataValidation type="whole" allowBlank="1" showInputMessage="1" showErrorMessage="1" errorTitle="Recuerde" error="Número 4 exclusivamente" promptTitle="4: SE CUMPLE PLENAMENTE" prompt="Escriba en este espacio el número 4" sqref="F7:F10 F13:F16 F19:F21 F26:F29 F32:F35 F38:F41 F44:F48 F51:F54 F57:F59 F62:F65 F70:F73 F76:F79 F84:F87 F90:F93 F96:F100 F103:F105 F108:F110 F113:F115 F118:F120 F123:F127 F130:F132 F137:F143 F146:F152 F155:F160 F163:F165">
      <formula1>4</formula1>
      <formula2>4</formula2>
    </dataValidation>
  </dataValidations>
  <printOptions horizontalCentered="1"/>
  <pageMargins left="0.59055118110236227" right="0.59055118110236227" top="0.59055118110236227" bottom="0.59055118110236227" header="0" footer="0"/>
  <pageSetup scale="76" orientation="landscape" horizontalDpi="4294967293" r:id="rId1"/>
  <headerFooter alignWithMargins="0"/>
  <rowBreaks count="4" manualBreakCount="4">
    <brk id="42" max="8" man="1"/>
    <brk id="81" max="8" man="1"/>
    <brk id="121" max="8" man="1"/>
    <brk id="170" max="8" man="1"/>
  </rowBreaks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32"/>
  <sheetViews>
    <sheetView zoomScaleNormal="100" workbookViewId="0">
      <selection activeCell="BA8" sqref="BA8"/>
    </sheetView>
  </sheetViews>
  <sheetFormatPr baseColWidth="10" defaultRowHeight="15" x14ac:dyDescent="0.2"/>
  <cols>
    <col min="1" max="1" width="13.5703125" style="316" customWidth="1"/>
    <col min="2" max="2" width="20" style="316" customWidth="1"/>
    <col min="3" max="3" width="64.140625" style="103" customWidth="1"/>
    <col min="4" max="7" width="5.7109375" style="100" customWidth="1"/>
    <col min="8" max="47" width="5.7109375" style="100" hidden="1" customWidth="1"/>
    <col min="48" max="48" width="17.85546875" style="100" hidden="1" customWidth="1"/>
    <col min="49" max="49" width="20.42578125" style="100" hidden="1" customWidth="1"/>
    <col min="50" max="50" width="21.140625" style="100" hidden="1" customWidth="1"/>
    <col min="51" max="51" width="23.140625" style="100" hidden="1" customWidth="1"/>
    <col min="52" max="52" width="11.42578125" style="100" customWidth="1"/>
    <col min="53" max="16384" width="11.42578125" style="101"/>
  </cols>
  <sheetData>
    <row r="1" spans="1:52" ht="15" customHeight="1" x14ac:dyDescent="0.2">
      <c r="A1" s="464" t="s">
        <v>274</v>
      </c>
      <c r="B1" s="465"/>
      <c r="C1" s="465"/>
      <c r="D1" s="465"/>
      <c r="E1" s="465"/>
      <c r="F1" s="465"/>
      <c r="G1" s="466"/>
    </row>
    <row r="2" spans="1:52" ht="15" customHeight="1" x14ac:dyDescent="0.2">
      <c r="A2" s="467" t="s">
        <v>389</v>
      </c>
      <c r="B2" s="468"/>
      <c r="C2" s="468"/>
      <c r="D2" s="468"/>
      <c r="E2" s="468"/>
      <c r="F2" s="468"/>
      <c r="G2" s="469"/>
    </row>
    <row r="3" spans="1:52" ht="15.75" customHeight="1" thickBot="1" x14ac:dyDescent="0.25">
      <c r="A3" s="467" t="s">
        <v>390</v>
      </c>
      <c r="B3" s="468"/>
      <c r="C3" s="468"/>
      <c r="D3" s="468"/>
      <c r="E3" s="468"/>
      <c r="F3" s="468"/>
      <c r="G3" s="469"/>
    </row>
    <row r="4" spans="1:52" ht="6" customHeight="1" thickBot="1" x14ac:dyDescent="0.25">
      <c r="A4" s="470"/>
      <c r="B4" s="471"/>
      <c r="C4" s="471"/>
      <c r="D4" s="471"/>
      <c r="E4" s="471"/>
      <c r="F4" s="471"/>
      <c r="G4" s="472"/>
    </row>
    <row r="5" spans="1:52" ht="15.75" customHeight="1" thickBot="1" x14ac:dyDescent="0.25">
      <c r="A5" s="470" t="s">
        <v>391</v>
      </c>
      <c r="B5" s="471"/>
      <c r="C5" s="471"/>
      <c r="D5" s="471"/>
      <c r="E5" s="471"/>
      <c r="F5" s="471"/>
      <c r="G5" s="472"/>
    </row>
    <row r="6" spans="1:52" s="103" customFormat="1" ht="15.75" thickBot="1" x14ac:dyDescent="0.25">
      <c r="A6" s="445" t="s">
        <v>275</v>
      </c>
      <c r="B6" s="446"/>
      <c r="C6" s="446"/>
      <c r="D6" s="446"/>
      <c r="E6" s="446"/>
      <c r="F6" s="446"/>
      <c r="G6" s="447"/>
      <c r="H6" s="444" t="s">
        <v>276</v>
      </c>
      <c r="I6" s="444"/>
      <c r="J6" s="444"/>
      <c r="K6" s="444"/>
      <c r="L6" s="448" t="s">
        <v>277</v>
      </c>
      <c r="M6" s="444"/>
      <c r="N6" s="444"/>
      <c r="O6" s="444"/>
      <c r="P6" s="444" t="s">
        <v>278</v>
      </c>
      <c r="Q6" s="444"/>
      <c r="R6" s="444"/>
      <c r="S6" s="444"/>
      <c r="T6" s="444" t="s">
        <v>279</v>
      </c>
      <c r="U6" s="444"/>
      <c r="V6" s="444"/>
      <c r="W6" s="444"/>
      <c r="X6" s="449" t="s">
        <v>280</v>
      </c>
      <c r="Y6" s="450"/>
      <c r="Z6" s="450"/>
      <c r="AA6" s="451"/>
      <c r="AB6" s="444" t="s">
        <v>281</v>
      </c>
      <c r="AC6" s="444"/>
      <c r="AD6" s="444"/>
      <c r="AE6" s="444"/>
      <c r="AF6" s="444" t="s">
        <v>282</v>
      </c>
      <c r="AG6" s="444"/>
      <c r="AH6" s="444"/>
      <c r="AI6" s="444"/>
      <c r="AJ6" s="444" t="s">
        <v>283</v>
      </c>
      <c r="AK6" s="444"/>
      <c r="AL6" s="444"/>
      <c r="AM6" s="444"/>
      <c r="AN6" s="444" t="s">
        <v>260</v>
      </c>
      <c r="AO6" s="444"/>
      <c r="AP6" s="444"/>
      <c r="AQ6" s="444"/>
      <c r="AR6" s="444" t="s">
        <v>284</v>
      </c>
      <c r="AS6" s="444"/>
      <c r="AT6" s="444"/>
      <c r="AU6" s="444"/>
      <c r="AV6" s="448" t="s">
        <v>285</v>
      </c>
      <c r="AW6" s="444"/>
      <c r="AX6" s="444"/>
      <c r="AY6" s="444"/>
      <c r="AZ6" s="102"/>
    </row>
    <row r="7" spans="1:52" ht="15.75" thickBot="1" x14ac:dyDescent="0.3">
      <c r="A7" s="452" t="s">
        <v>286</v>
      </c>
      <c r="B7" s="454" t="s">
        <v>287</v>
      </c>
      <c r="C7" s="456" t="s">
        <v>288</v>
      </c>
      <c r="D7" s="458" t="s">
        <v>253</v>
      </c>
      <c r="E7" s="459"/>
      <c r="F7" s="459"/>
      <c r="G7" s="460"/>
      <c r="H7" s="461" t="s">
        <v>253</v>
      </c>
      <c r="I7" s="462"/>
      <c r="J7" s="462"/>
      <c r="K7" s="463"/>
      <c r="L7" s="473" t="s">
        <v>253</v>
      </c>
      <c r="M7" s="474"/>
      <c r="N7" s="474"/>
      <c r="O7" s="475"/>
      <c r="P7" s="476" t="s">
        <v>253</v>
      </c>
      <c r="Q7" s="477"/>
      <c r="R7" s="477"/>
      <c r="S7" s="478"/>
      <c r="T7" s="479" t="s">
        <v>253</v>
      </c>
      <c r="U7" s="480"/>
      <c r="V7" s="480"/>
      <c r="W7" s="481"/>
      <c r="X7" s="486" t="s">
        <v>253</v>
      </c>
      <c r="Y7" s="487"/>
      <c r="Z7" s="487"/>
      <c r="AA7" s="488"/>
      <c r="AB7" s="489" t="s">
        <v>253</v>
      </c>
      <c r="AC7" s="490"/>
      <c r="AD7" s="490"/>
      <c r="AE7" s="491"/>
      <c r="AF7" s="461" t="s">
        <v>253</v>
      </c>
      <c r="AG7" s="462"/>
      <c r="AH7" s="462"/>
      <c r="AI7" s="463"/>
      <c r="AJ7" s="473" t="s">
        <v>253</v>
      </c>
      <c r="AK7" s="474"/>
      <c r="AL7" s="474"/>
      <c r="AM7" s="475"/>
      <c r="AN7" s="476" t="s">
        <v>253</v>
      </c>
      <c r="AO7" s="477"/>
      <c r="AP7" s="477"/>
      <c r="AQ7" s="478"/>
      <c r="AR7" s="479" t="s">
        <v>253</v>
      </c>
      <c r="AS7" s="480"/>
      <c r="AT7" s="480"/>
      <c r="AU7" s="481"/>
      <c r="AV7" s="482" t="s">
        <v>253</v>
      </c>
      <c r="AW7" s="483"/>
      <c r="AX7" s="483"/>
      <c r="AY7" s="483"/>
    </row>
    <row r="8" spans="1:52" ht="30.75" thickBot="1" x14ac:dyDescent="0.25">
      <c r="A8" s="453"/>
      <c r="B8" s="455"/>
      <c r="C8" s="457"/>
      <c r="D8" s="323">
        <v>1</v>
      </c>
      <c r="E8" s="323">
        <v>2</v>
      </c>
      <c r="F8" s="323">
        <v>3</v>
      </c>
      <c r="G8" s="323">
        <v>4</v>
      </c>
      <c r="H8" s="107">
        <v>1</v>
      </c>
      <c r="I8" s="108">
        <v>2</v>
      </c>
      <c r="J8" s="108">
        <v>3</v>
      </c>
      <c r="K8" s="109">
        <v>4</v>
      </c>
      <c r="L8" s="110">
        <v>1</v>
      </c>
      <c r="M8" s="111">
        <v>2</v>
      </c>
      <c r="N8" s="111">
        <v>3</v>
      </c>
      <c r="O8" s="112">
        <v>4</v>
      </c>
      <c r="P8" s="113">
        <v>1</v>
      </c>
      <c r="Q8" s="114">
        <v>2</v>
      </c>
      <c r="R8" s="114">
        <v>3</v>
      </c>
      <c r="S8" s="115">
        <v>4</v>
      </c>
      <c r="T8" s="116">
        <v>1</v>
      </c>
      <c r="U8" s="117">
        <v>2</v>
      </c>
      <c r="V8" s="117">
        <v>3</v>
      </c>
      <c r="W8" s="118">
        <v>4</v>
      </c>
      <c r="X8" s="119">
        <v>1</v>
      </c>
      <c r="Y8" s="120">
        <v>2</v>
      </c>
      <c r="Z8" s="120">
        <v>3</v>
      </c>
      <c r="AA8" s="121">
        <v>4</v>
      </c>
      <c r="AB8" s="122">
        <v>1</v>
      </c>
      <c r="AC8" s="123">
        <v>2</v>
      </c>
      <c r="AD8" s="123">
        <v>3</v>
      </c>
      <c r="AE8" s="124">
        <v>4</v>
      </c>
      <c r="AF8" s="107">
        <v>1</v>
      </c>
      <c r="AG8" s="108">
        <v>2</v>
      </c>
      <c r="AH8" s="108">
        <v>3</v>
      </c>
      <c r="AI8" s="109">
        <v>4</v>
      </c>
      <c r="AJ8" s="110">
        <v>1</v>
      </c>
      <c r="AK8" s="111">
        <v>2</v>
      </c>
      <c r="AL8" s="111">
        <v>3</v>
      </c>
      <c r="AM8" s="112">
        <v>4</v>
      </c>
      <c r="AN8" s="113">
        <v>1</v>
      </c>
      <c r="AO8" s="114">
        <v>2</v>
      </c>
      <c r="AP8" s="114">
        <v>3</v>
      </c>
      <c r="AQ8" s="115">
        <v>4</v>
      </c>
      <c r="AR8" s="116">
        <v>1</v>
      </c>
      <c r="AS8" s="117">
        <v>2</v>
      </c>
      <c r="AT8" s="117">
        <v>3</v>
      </c>
      <c r="AU8" s="118">
        <v>4</v>
      </c>
      <c r="AV8" s="125" t="s">
        <v>289</v>
      </c>
      <c r="AW8" s="126" t="s">
        <v>290</v>
      </c>
      <c r="AX8" s="126" t="s">
        <v>291</v>
      </c>
      <c r="AY8" s="127" t="s">
        <v>292</v>
      </c>
    </row>
    <row r="9" spans="1:52" ht="15" customHeight="1" thickBot="1" x14ac:dyDescent="0.25">
      <c r="A9" s="438" t="s">
        <v>293</v>
      </c>
      <c r="B9" s="484" t="s">
        <v>57</v>
      </c>
      <c r="C9" s="128" t="s">
        <v>294</v>
      </c>
      <c r="D9" s="129"/>
      <c r="E9" s="130"/>
      <c r="F9" s="130"/>
      <c r="G9" s="131"/>
      <c r="H9" s="132"/>
      <c r="I9" s="133"/>
      <c r="J9" s="133"/>
      <c r="K9" s="134" t="s">
        <v>247</v>
      </c>
      <c r="L9" s="135"/>
      <c r="M9" s="136"/>
      <c r="N9" s="136" t="s">
        <v>247</v>
      </c>
      <c r="O9" s="137"/>
      <c r="P9" s="138"/>
      <c r="Q9" s="139"/>
      <c r="R9" s="139"/>
      <c r="S9" s="140"/>
      <c r="T9" s="141"/>
      <c r="U9" s="142"/>
      <c r="V9" s="142" t="s">
        <v>247</v>
      </c>
      <c r="W9" s="143"/>
      <c r="X9" s="144"/>
      <c r="Y9" s="145"/>
      <c r="Z9" s="145" t="s">
        <v>247</v>
      </c>
      <c r="AA9" s="146"/>
      <c r="AB9" s="147"/>
      <c r="AC9" s="148"/>
      <c r="AD9" s="148" t="s">
        <v>247</v>
      </c>
      <c r="AE9" s="149"/>
      <c r="AF9" s="132"/>
      <c r="AG9" s="133"/>
      <c r="AH9" s="133"/>
      <c r="AI9" s="134"/>
      <c r="AJ9" s="150" t="s">
        <v>247</v>
      </c>
      <c r="AK9" s="136"/>
      <c r="AL9" s="136"/>
      <c r="AM9" s="137"/>
      <c r="AN9" s="138"/>
      <c r="AO9" s="139"/>
      <c r="AP9" s="139" t="s">
        <v>247</v>
      </c>
      <c r="AQ9" s="140"/>
      <c r="AR9" s="141"/>
      <c r="AS9" s="142"/>
      <c r="AT9" s="142"/>
      <c r="AU9" s="143"/>
      <c r="AV9" s="151">
        <f>COUNTA(D9,H9,L9,P9,T9,X9,AB9,AF9,AJ9,AN9,AR9)</f>
        <v>1</v>
      </c>
      <c r="AW9" s="151">
        <f t="shared" ref="AW9:AY12" si="0">COUNTA(E9,I9,M9,Q9,U9,Y9,AC9,AG9,AK9,AO9,AS9)</f>
        <v>0</v>
      </c>
      <c r="AX9" s="151">
        <f>COUNTA(F9,J9,N9,R9,V9,Z9,AD9,AH9,AL9,AP9,AT9)</f>
        <v>5</v>
      </c>
      <c r="AY9" s="151">
        <f>COUNTA(G9,K9,O9,S9,W9,AA9,AE9,AI9,AM9,AQ9,AU9)</f>
        <v>1</v>
      </c>
    </row>
    <row r="10" spans="1:52" ht="15.75" thickBot="1" x14ac:dyDescent="0.25">
      <c r="A10" s="439"/>
      <c r="B10" s="485"/>
      <c r="C10" s="152" t="s">
        <v>295</v>
      </c>
      <c r="D10" s="153"/>
      <c r="E10" s="154"/>
      <c r="F10" s="154"/>
      <c r="G10" s="155"/>
      <c r="H10" s="156"/>
      <c r="I10" s="157"/>
      <c r="J10" s="157"/>
      <c r="K10" s="158" t="s">
        <v>247</v>
      </c>
      <c r="L10" s="159"/>
      <c r="M10" s="160"/>
      <c r="N10" s="160" t="s">
        <v>247</v>
      </c>
      <c r="O10" s="161"/>
      <c r="P10" s="162"/>
      <c r="Q10" s="163"/>
      <c r="R10" s="163"/>
      <c r="S10" s="164"/>
      <c r="T10" s="165"/>
      <c r="U10" s="166" t="s">
        <v>247</v>
      </c>
      <c r="V10" s="166"/>
      <c r="W10" s="167"/>
      <c r="X10" s="168"/>
      <c r="Y10" s="169" t="s">
        <v>247</v>
      </c>
      <c r="Z10" s="169"/>
      <c r="AA10" s="170"/>
      <c r="AB10" s="171"/>
      <c r="AC10" s="172"/>
      <c r="AD10" s="172" t="s">
        <v>247</v>
      </c>
      <c r="AE10" s="173"/>
      <c r="AF10" s="156"/>
      <c r="AG10" s="157"/>
      <c r="AH10" s="157"/>
      <c r="AI10" s="158"/>
      <c r="AJ10" s="174" t="s">
        <v>247</v>
      </c>
      <c r="AK10" s="160"/>
      <c r="AL10" s="160"/>
      <c r="AM10" s="161"/>
      <c r="AN10" s="162"/>
      <c r="AO10" s="163"/>
      <c r="AP10" s="163"/>
      <c r="AQ10" s="164" t="s">
        <v>247</v>
      </c>
      <c r="AR10" s="165"/>
      <c r="AS10" s="166"/>
      <c r="AT10" s="166"/>
      <c r="AU10" s="167"/>
      <c r="AV10" s="151">
        <f>COUNTA(D10,H10,L10,P10,T10,X10,AB10,AF10,AJ10,AN10,AR10)</f>
        <v>1</v>
      </c>
      <c r="AW10" s="175">
        <f t="shared" si="0"/>
        <v>2</v>
      </c>
      <c r="AX10" s="151">
        <f t="shared" si="0"/>
        <v>2</v>
      </c>
      <c r="AY10" s="151">
        <f t="shared" si="0"/>
        <v>2</v>
      </c>
    </row>
    <row r="11" spans="1:52" ht="15.75" thickBot="1" x14ac:dyDescent="0.25">
      <c r="A11" s="439"/>
      <c r="B11" s="485"/>
      <c r="C11" s="152" t="s">
        <v>296</v>
      </c>
      <c r="D11" s="153"/>
      <c r="E11" s="154"/>
      <c r="F11" s="154"/>
      <c r="G11" s="155"/>
      <c r="H11" s="156"/>
      <c r="I11" s="157"/>
      <c r="J11" s="157"/>
      <c r="K11" s="158" t="s">
        <v>247</v>
      </c>
      <c r="L11" s="159"/>
      <c r="M11" s="160"/>
      <c r="N11" s="160" t="s">
        <v>247</v>
      </c>
      <c r="O11" s="161"/>
      <c r="P11" s="162"/>
      <c r="Q11" s="163"/>
      <c r="R11" s="163"/>
      <c r="S11" s="164"/>
      <c r="T11" s="165" t="s">
        <v>247</v>
      </c>
      <c r="U11" s="166"/>
      <c r="V11" s="166"/>
      <c r="W11" s="167"/>
      <c r="X11" s="168"/>
      <c r="Y11" s="169" t="s">
        <v>247</v>
      </c>
      <c r="Z11" s="169"/>
      <c r="AA11" s="170"/>
      <c r="AB11" s="171"/>
      <c r="AC11" s="172"/>
      <c r="AD11" s="172" t="s">
        <v>247</v>
      </c>
      <c r="AE11" s="173"/>
      <c r="AF11" s="156"/>
      <c r="AG11" s="157"/>
      <c r="AH11" s="157"/>
      <c r="AI11" s="158"/>
      <c r="AJ11" s="174" t="s">
        <v>247</v>
      </c>
      <c r="AK11" s="160"/>
      <c r="AL11" s="160"/>
      <c r="AM11" s="161"/>
      <c r="AN11" s="162"/>
      <c r="AO11" s="163"/>
      <c r="AP11" s="163"/>
      <c r="AQ11" s="164" t="s">
        <v>247</v>
      </c>
      <c r="AR11" s="165"/>
      <c r="AS11" s="166"/>
      <c r="AT11" s="166"/>
      <c r="AU11" s="167"/>
      <c r="AV11" s="151">
        <f t="shared" ref="AV11:AV12" si="1">COUNTA(D11,H11,L11,P11,T11,X11,AB11,AF11,AJ11,AN11,AR11)</f>
        <v>2</v>
      </c>
      <c r="AW11" s="151">
        <f t="shared" si="0"/>
        <v>1</v>
      </c>
      <c r="AX11" s="151">
        <f t="shared" si="0"/>
        <v>2</v>
      </c>
      <c r="AY11" s="151">
        <f t="shared" si="0"/>
        <v>2</v>
      </c>
    </row>
    <row r="12" spans="1:52" ht="30.75" thickBot="1" x14ac:dyDescent="0.25">
      <c r="A12" s="439"/>
      <c r="B12" s="485"/>
      <c r="C12" s="176" t="s">
        <v>297</v>
      </c>
      <c r="D12" s="104"/>
      <c r="E12" s="105"/>
      <c r="F12" s="105"/>
      <c r="G12" s="106"/>
      <c r="H12" s="177"/>
      <c r="I12" s="178" t="s">
        <v>247</v>
      </c>
      <c r="J12" s="178"/>
      <c r="K12" s="179"/>
      <c r="L12" s="180" t="s">
        <v>247</v>
      </c>
      <c r="M12" s="181"/>
      <c r="N12" s="181"/>
      <c r="O12" s="182"/>
      <c r="P12" s="183"/>
      <c r="Q12" s="184"/>
      <c r="R12" s="184"/>
      <c r="S12" s="185"/>
      <c r="T12" s="186" t="s">
        <v>247</v>
      </c>
      <c r="U12" s="187"/>
      <c r="V12" s="187"/>
      <c r="W12" s="188"/>
      <c r="X12" s="189" t="s">
        <v>247</v>
      </c>
      <c r="Y12" s="190"/>
      <c r="Z12" s="190"/>
      <c r="AA12" s="191"/>
      <c r="AB12" s="192" t="s">
        <v>247</v>
      </c>
      <c r="AC12" s="193"/>
      <c r="AD12" s="193"/>
      <c r="AE12" s="194"/>
      <c r="AF12" s="177"/>
      <c r="AG12" s="178"/>
      <c r="AH12" s="178"/>
      <c r="AI12" s="179"/>
      <c r="AJ12" s="195" t="s">
        <v>247</v>
      </c>
      <c r="AK12" s="181"/>
      <c r="AL12" s="181"/>
      <c r="AM12" s="182"/>
      <c r="AN12" s="183"/>
      <c r="AO12" s="184"/>
      <c r="AP12" s="184"/>
      <c r="AQ12" s="185" t="s">
        <v>247</v>
      </c>
      <c r="AR12" s="186"/>
      <c r="AS12" s="187"/>
      <c r="AT12" s="187"/>
      <c r="AU12" s="188"/>
      <c r="AV12" s="175">
        <f t="shared" si="1"/>
        <v>5</v>
      </c>
      <c r="AW12" s="151">
        <f t="shared" si="0"/>
        <v>1</v>
      </c>
      <c r="AX12" s="151">
        <f t="shared" si="0"/>
        <v>0</v>
      </c>
      <c r="AY12" s="151">
        <f t="shared" si="0"/>
        <v>1</v>
      </c>
    </row>
    <row r="13" spans="1:52" ht="15.75" thickBot="1" x14ac:dyDescent="0.25">
      <c r="A13" s="439"/>
      <c r="B13" s="196" t="s">
        <v>298</v>
      </c>
      <c r="C13" s="317" t="s">
        <v>57</v>
      </c>
      <c r="D13" s="318">
        <f>COUNT(D9:D12)+COUNTIFS(D9:D12,"X")</f>
        <v>0</v>
      </c>
      <c r="E13" s="197">
        <f>COUNT(E9:E12)+COUNTIFS(E9:E12,"X")</f>
        <v>0</v>
      </c>
      <c r="F13" s="197">
        <f t="shared" ref="F13:G13" si="2">COUNT(F9:F12)+COUNTIFS(F9:F12,"X")</f>
        <v>0</v>
      </c>
      <c r="G13" s="198">
        <f t="shared" si="2"/>
        <v>0</v>
      </c>
      <c r="H13" s="199">
        <f>COUNT(H9:H12)+COUNTIFS(H9:H12,"X")</f>
        <v>0</v>
      </c>
      <c r="I13" s="200">
        <f>COUNT(I9:I12)+COUNTIFS(I9:I12,"X")</f>
        <v>1</v>
      </c>
      <c r="J13" s="200">
        <f t="shared" ref="J13:K13" si="3">COUNT(J9:J12)+COUNTIFS(J9:J12,"X")</f>
        <v>0</v>
      </c>
      <c r="K13" s="201">
        <f t="shared" si="3"/>
        <v>3</v>
      </c>
      <c r="L13" s="202">
        <f>COUNT(L9:L12)+COUNTIFS(L9:L12,"X")</f>
        <v>1</v>
      </c>
      <c r="M13" s="203">
        <f>COUNT(M9:M12)+COUNTIFS(M9:M12,"X")</f>
        <v>0</v>
      </c>
      <c r="N13" s="203">
        <f t="shared" ref="N13:O13" si="4">COUNT(N9:N12)+COUNTIFS(N9:N12,"X")</f>
        <v>3</v>
      </c>
      <c r="O13" s="204">
        <f t="shared" si="4"/>
        <v>0</v>
      </c>
      <c r="P13" s="205">
        <f>COUNT(P9:P12)+COUNTIFS(P9:P12,"X")</f>
        <v>0</v>
      </c>
      <c r="Q13" s="206">
        <f>COUNT(Q9:Q12)+COUNTIFS(Q9:Q12,"X")</f>
        <v>0</v>
      </c>
      <c r="R13" s="206">
        <f t="shared" ref="R13:S13" si="5">COUNT(R9:R12)+COUNTIFS(R9:R12,"X")</f>
        <v>0</v>
      </c>
      <c r="S13" s="207">
        <f t="shared" si="5"/>
        <v>0</v>
      </c>
      <c r="T13" s="208">
        <f>COUNT(T9:T12)+COUNTIFS(T9:T12,"X")</f>
        <v>2</v>
      </c>
      <c r="U13" s="209">
        <f>COUNT(U9:U12)+COUNTIFS(U9:U12,"X")</f>
        <v>1</v>
      </c>
      <c r="V13" s="209">
        <f t="shared" ref="V13:W13" si="6">COUNT(V9:V12)+COUNTIFS(V9:V12,"X")</f>
        <v>1</v>
      </c>
      <c r="W13" s="210">
        <f t="shared" si="6"/>
        <v>0</v>
      </c>
      <c r="X13" s="211">
        <f>COUNT(X9:X12)+COUNTIFS(X9:X12,"X")</f>
        <v>1</v>
      </c>
      <c r="Y13" s="212">
        <f>COUNT(Y9:Y12)+COUNTIFS(Y9:Y12,"X")</f>
        <v>2</v>
      </c>
      <c r="Z13" s="212">
        <f t="shared" ref="Z13:AA13" si="7">COUNT(Z9:Z12)+COUNTIFS(Z9:Z12,"X")</f>
        <v>1</v>
      </c>
      <c r="AA13" s="213">
        <f t="shared" si="7"/>
        <v>0</v>
      </c>
      <c r="AB13" s="214">
        <f>COUNT(AB9:AB12)+COUNTIFS(AB9:AB12,"X")</f>
        <v>1</v>
      </c>
      <c r="AC13" s="214">
        <f>COUNT(AC9:AC12)+COUNTIFS(AC9:AC12,"X")</f>
        <v>0</v>
      </c>
      <c r="AD13" s="214">
        <f t="shared" ref="AD13:AE13" si="8">COUNT(AD9:AD12)+COUNTIFS(AD9:AD12,"X")</f>
        <v>3</v>
      </c>
      <c r="AE13" s="214">
        <f t="shared" si="8"/>
        <v>0</v>
      </c>
      <c r="AF13" s="199">
        <f>COUNT(AF9:AF12)+COUNTIFS(AF9:AF12,"X")</f>
        <v>0</v>
      </c>
      <c r="AG13" s="200">
        <f>COUNT(AG9:AG12)+COUNTIFS(AG9:AG12,"X")</f>
        <v>0</v>
      </c>
      <c r="AH13" s="200">
        <f t="shared" ref="AH13:AI13" si="9">COUNT(AH9:AH12)+COUNTIFS(AH9:AH12,"X")</f>
        <v>0</v>
      </c>
      <c r="AI13" s="201">
        <f t="shared" si="9"/>
        <v>0</v>
      </c>
      <c r="AJ13" s="202">
        <f>COUNT(AJ9:AJ12)+COUNTIFS(AJ9:AJ12,"X")</f>
        <v>4</v>
      </c>
      <c r="AK13" s="203">
        <f>COUNT(AK9:AK12)+COUNTIFS(AK9:AK12,"X")</f>
        <v>0</v>
      </c>
      <c r="AL13" s="203">
        <f t="shared" ref="AL13:AM13" si="10">COUNT(AL9:AL12)+COUNTIFS(AL9:AL12,"X")</f>
        <v>0</v>
      </c>
      <c r="AM13" s="204">
        <f t="shared" si="10"/>
        <v>0</v>
      </c>
      <c r="AN13" s="205">
        <f>COUNT(AN9:AN12)+COUNTIFS(AN9:AN12,"X")</f>
        <v>0</v>
      </c>
      <c r="AO13" s="206">
        <f>COUNT(AO9:AO12)+COUNTIFS(AO9:AO12,"X")</f>
        <v>0</v>
      </c>
      <c r="AP13" s="206">
        <f t="shared" ref="AP13:AQ13" si="11">COUNT(AP9:AP12)+COUNTIFS(AP9:AP12,"X")</f>
        <v>1</v>
      </c>
      <c r="AQ13" s="207">
        <f t="shared" si="11"/>
        <v>3</v>
      </c>
      <c r="AR13" s="208">
        <f>COUNT(AR9:AR12)+COUNTIFS(AR9:AR12,"X")</f>
        <v>0</v>
      </c>
      <c r="AS13" s="209">
        <f>COUNT(AS9:AS12)+COUNTIFS(AS9:AS12,"X")</f>
        <v>0</v>
      </c>
      <c r="AT13" s="209">
        <f t="shared" ref="AT13:AU13" si="12">COUNT(AT9:AT12)+COUNTIFS(AT9:AT12,"X")</f>
        <v>0</v>
      </c>
      <c r="AU13" s="210">
        <f t="shared" si="12"/>
        <v>0</v>
      </c>
      <c r="AV13" s="215">
        <f>AV9+AV10+AV11+AV12</f>
        <v>9</v>
      </c>
      <c r="AW13" s="215">
        <f>AW9+AW10+AW11+AW12</f>
        <v>4</v>
      </c>
      <c r="AX13" s="215">
        <f>AX9+AX10+AX11+AX12</f>
        <v>9</v>
      </c>
      <c r="AY13" s="215">
        <f>AY9+AY10+AY11+AY12</f>
        <v>6</v>
      </c>
    </row>
    <row r="14" spans="1:52" ht="21" customHeight="1" thickBot="1" x14ac:dyDescent="0.25">
      <c r="A14" s="439"/>
      <c r="B14" s="485" t="s">
        <v>299</v>
      </c>
      <c r="C14" s="216" t="s">
        <v>61</v>
      </c>
      <c r="D14" s="217"/>
      <c r="E14" s="218"/>
      <c r="F14" s="218"/>
      <c r="G14" s="219"/>
      <c r="H14" s="220"/>
      <c r="I14" s="221"/>
      <c r="J14" s="221"/>
      <c r="K14" s="222" t="s">
        <v>247</v>
      </c>
      <c r="L14" s="223"/>
      <c r="M14" s="224" t="s">
        <v>247</v>
      </c>
      <c r="N14" s="224"/>
      <c r="O14" s="225"/>
      <c r="P14" s="226"/>
      <c r="Q14" s="227"/>
      <c r="R14" s="227"/>
      <c r="S14" s="228"/>
      <c r="T14" s="229"/>
      <c r="U14" s="230" t="s">
        <v>247</v>
      </c>
      <c r="V14" s="230"/>
      <c r="W14" s="231"/>
      <c r="X14" s="232"/>
      <c r="Y14" s="233" t="s">
        <v>247</v>
      </c>
      <c r="Z14" s="233"/>
      <c r="AA14" s="234"/>
      <c r="AB14" s="235"/>
      <c r="AC14" s="236" t="s">
        <v>247</v>
      </c>
      <c r="AD14" s="236"/>
      <c r="AE14" s="237"/>
      <c r="AF14" s="220"/>
      <c r="AG14" s="221"/>
      <c r="AH14" s="221"/>
      <c r="AI14" s="222"/>
      <c r="AJ14" s="223"/>
      <c r="AK14" s="224"/>
      <c r="AL14" s="224" t="s">
        <v>247</v>
      </c>
      <c r="AM14" s="225"/>
      <c r="AN14" s="226"/>
      <c r="AO14" s="227"/>
      <c r="AP14" s="227"/>
      <c r="AQ14" s="228" t="s">
        <v>247</v>
      </c>
      <c r="AR14" s="229"/>
      <c r="AS14" s="230"/>
      <c r="AT14" s="230"/>
      <c r="AU14" s="231"/>
      <c r="AV14" s="151">
        <f t="shared" ref="AV14:AY18" si="13">COUNTA(D14,H14,L14,P14,T14,X14,AB14,AF14,AJ14,AN14,AR14)</f>
        <v>0</v>
      </c>
      <c r="AW14" s="175">
        <f t="shared" si="13"/>
        <v>4</v>
      </c>
      <c r="AX14" s="151">
        <f t="shared" si="13"/>
        <v>1</v>
      </c>
      <c r="AY14" s="151">
        <f t="shared" si="13"/>
        <v>2</v>
      </c>
    </row>
    <row r="15" spans="1:52" ht="15.75" thickBot="1" x14ac:dyDescent="0.25">
      <c r="A15" s="439"/>
      <c r="B15" s="485"/>
      <c r="C15" s="152" t="s">
        <v>300</v>
      </c>
      <c r="D15" s="153"/>
      <c r="E15" s="154"/>
      <c r="F15" s="154"/>
      <c r="G15" s="155"/>
      <c r="H15" s="156"/>
      <c r="I15" s="157"/>
      <c r="J15" s="157"/>
      <c r="K15" s="158" t="s">
        <v>247</v>
      </c>
      <c r="L15" s="159"/>
      <c r="M15" s="160" t="s">
        <v>247</v>
      </c>
      <c r="N15" s="160"/>
      <c r="O15" s="161"/>
      <c r="P15" s="162"/>
      <c r="Q15" s="163"/>
      <c r="R15" s="163"/>
      <c r="S15" s="164"/>
      <c r="T15" s="165"/>
      <c r="U15" s="166" t="s">
        <v>247</v>
      </c>
      <c r="V15" s="166"/>
      <c r="W15" s="167"/>
      <c r="X15" s="168"/>
      <c r="Y15" s="169" t="s">
        <v>247</v>
      </c>
      <c r="Z15" s="169"/>
      <c r="AA15" s="170"/>
      <c r="AB15" s="171"/>
      <c r="AC15" s="172"/>
      <c r="AD15" s="172" t="s">
        <v>247</v>
      </c>
      <c r="AE15" s="173"/>
      <c r="AF15" s="156"/>
      <c r="AG15" s="157"/>
      <c r="AH15" s="157"/>
      <c r="AI15" s="158"/>
      <c r="AJ15" s="159"/>
      <c r="AK15" s="160" t="s">
        <v>247</v>
      </c>
      <c r="AL15" s="160"/>
      <c r="AM15" s="161"/>
      <c r="AN15" s="162"/>
      <c r="AO15" s="163"/>
      <c r="AP15" s="163"/>
      <c r="AQ15" s="164" t="s">
        <v>247</v>
      </c>
      <c r="AR15" s="165"/>
      <c r="AS15" s="166"/>
      <c r="AT15" s="166"/>
      <c r="AU15" s="167"/>
      <c r="AV15" s="151">
        <f t="shared" si="13"/>
        <v>0</v>
      </c>
      <c r="AW15" s="175">
        <f t="shared" si="13"/>
        <v>4</v>
      </c>
      <c r="AX15" s="151">
        <f t="shared" si="13"/>
        <v>1</v>
      </c>
      <c r="AY15" s="151">
        <f t="shared" si="13"/>
        <v>2</v>
      </c>
    </row>
    <row r="16" spans="1:52" ht="15.75" thickBot="1" x14ac:dyDescent="0.25">
      <c r="A16" s="439"/>
      <c r="B16" s="485"/>
      <c r="C16" s="152" t="s">
        <v>301</v>
      </c>
      <c r="D16" s="153"/>
      <c r="E16" s="154"/>
      <c r="F16" s="154"/>
      <c r="G16" s="155"/>
      <c r="H16" s="156"/>
      <c r="I16" s="157"/>
      <c r="J16" s="157"/>
      <c r="K16" s="158" t="s">
        <v>247</v>
      </c>
      <c r="L16" s="159"/>
      <c r="M16" s="160"/>
      <c r="N16" s="160" t="s">
        <v>247</v>
      </c>
      <c r="O16" s="161"/>
      <c r="P16" s="162"/>
      <c r="Q16" s="163"/>
      <c r="R16" s="163"/>
      <c r="S16" s="164"/>
      <c r="T16" s="165"/>
      <c r="U16" s="166" t="s">
        <v>247</v>
      </c>
      <c r="V16" s="166"/>
      <c r="W16" s="167"/>
      <c r="X16" s="168"/>
      <c r="Y16" s="169" t="s">
        <v>247</v>
      </c>
      <c r="Z16" s="169"/>
      <c r="AA16" s="170"/>
      <c r="AB16" s="171"/>
      <c r="AC16" s="172" t="s">
        <v>247</v>
      </c>
      <c r="AD16" s="172"/>
      <c r="AE16" s="173"/>
      <c r="AF16" s="156"/>
      <c r="AG16" s="157"/>
      <c r="AH16" s="157"/>
      <c r="AI16" s="158"/>
      <c r="AJ16" s="159"/>
      <c r="AK16" s="160"/>
      <c r="AL16" s="160" t="s">
        <v>247</v>
      </c>
      <c r="AM16" s="161"/>
      <c r="AN16" s="162"/>
      <c r="AO16" s="163"/>
      <c r="AP16" s="163"/>
      <c r="AQ16" s="164" t="s">
        <v>247</v>
      </c>
      <c r="AR16" s="165"/>
      <c r="AS16" s="166"/>
      <c r="AT16" s="166"/>
      <c r="AU16" s="167"/>
      <c r="AV16" s="151">
        <f t="shared" si="13"/>
        <v>0</v>
      </c>
      <c r="AW16" s="151">
        <f t="shared" si="13"/>
        <v>3</v>
      </c>
      <c r="AX16" s="151">
        <f t="shared" si="13"/>
        <v>2</v>
      </c>
      <c r="AY16" s="151">
        <f t="shared" si="13"/>
        <v>2</v>
      </c>
    </row>
    <row r="17" spans="1:51" ht="15.75" thickBot="1" x14ac:dyDescent="0.25">
      <c r="A17" s="439"/>
      <c r="B17" s="485"/>
      <c r="C17" s="152" t="s">
        <v>302</v>
      </c>
      <c r="D17" s="153"/>
      <c r="E17" s="154"/>
      <c r="F17" s="154"/>
      <c r="G17" s="155"/>
      <c r="H17" s="156"/>
      <c r="I17" s="157"/>
      <c r="J17" s="157"/>
      <c r="K17" s="158" t="s">
        <v>247</v>
      </c>
      <c r="L17" s="159"/>
      <c r="M17" s="160"/>
      <c r="N17" s="160" t="s">
        <v>247</v>
      </c>
      <c r="O17" s="161"/>
      <c r="P17" s="162"/>
      <c r="Q17" s="163"/>
      <c r="R17" s="163"/>
      <c r="S17" s="164"/>
      <c r="T17" s="165" t="s">
        <v>247</v>
      </c>
      <c r="U17" s="166"/>
      <c r="V17" s="166"/>
      <c r="W17" s="167"/>
      <c r="X17" s="168"/>
      <c r="Y17" s="169" t="s">
        <v>247</v>
      </c>
      <c r="Z17" s="169"/>
      <c r="AA17" s="170"/>
      <c r="AB17" s="171"/>
      <c r="AC17" s="172" t="s">
        <v>247</v>
      </c>
      <c r="AD17" s="172"/>
      <c r="AE17" s="173"/>
      <c r="AF17" s="156"/>
      <c r="AG17" s="157"/>
      <c r="AH17" s="157"/>
      <c r="AI17" s="158"/>
      <c r="AJ17" s="159"/>
      <c r="AK17" s="160" t="s">
        <v>247</v>
      </c>
      <c r="AL17" s="160"/>
      <c r="AM17" s="161"/>
      <c r="AN17" s="162"/>
      <c r="AO17" s="163"/>
      <c r="AP17" s="163"/>
      <c r="AQ17" s="164" t="s">
        <v>247</v>
      </c>
      <c r="AR17" s="165"/>
      <c r="AS17" s="166"/>
      <c r="AT17" s="166"/>
      <c r="AU17" s="167"/>
      <c r="AV17" s="151">
        <f t="shared" si="13"/>
        <v>1</v>
      </c>
      <c r="AW17" s="175">
        <f t="shared" si="13"/>
        <v>3</v>
      </c>
      <c r="AX17" s="151">
        <f t="shared" si="13"/>
        <v>1</v>
      </c>
      <c r="AY17" s="151">
        <f t="shared" si="13"/>
        <v>2</v>
      </c>
    </row>
    <row r="18" spans="1:51" ht="15.75" thickBot="1" x14ac:dyDescent="0.25">
      <c r="A18" s="439"/>
      <c r="B18" s="485"/>
      <c r="C18" s="176" t="s">
        <v>303</v>
      </c>
      <c r="D18" s="104"/>
      <c r="E18" s="105"/>
      <c r="F18" s="105"/>
      <c r="G18" s="106"/>
      <c r="H18" s="177"/>
      <c r="I18" s="178"/>
      <c r="J18" s="178"/>
      <c r="K18" s="179" t="s">
        <v>247</v>
      </c>
      <c r="L18" s="180"/>
      <c r="M18" s="181"/>
      <c r="N18" s="181" t="s">
        <v>247</v>
      </c>
      <c r="O18" s="182"/>
      <c r="P18" s="183"/>
      <c r="Q18" s="184"/>
      <c r="R18" s="184"/>
      <c r="S18" s="185"/>
      <c r="T18" s="186"/>
      <c r="U18" s="187" t="s">
        <v>247</v>
      </c>
      <c r="V18" s="187"/>
      <c r="W18" s="188"/>
      <c r="X18" s="189"/>
      <c r="Y18" s="190" t="s">
        <v>247</v>
      </c>
      <c r="Z18" s="190"/>
      <c r="AA18" s="191"/>
      <c r="AB18" s="192"/>
      <c r="AC18" s="193"/>
      <c r="AD18" s="193" t="s">
        <v>247</v>
      </c>
      <c r="AE18" s="194"/>
      <c r="AF18" s="177"/>
      <c r="AG18" s="178"/>
      <c r="AH18" s="178"/>
      <c r="AI18" s="179"/>
      <c r="AJ18" s="180"/>
      <c r="AK18" s="181"/>
      <c r="AL18" s="181" t="s">
        <v>247</v>
      </c>
      <c r="AM18" s="182"/>
      <c r="AN18" s="183"/>
      <c r="AO18" s="184"/>
      <c r="AP18" s="184"/>
      <c r="AQ18" s="185" t="s">
        <v>247</v>
      </c>
      <c r="AR18" s="186"/>
      <c r="AS18" s="187"/>
      <c r="AT18" s="187"/>
      <c r="AU18" s="188"/>
      <c r="AV18" s="151">
        <f t="shared" si="13"/>
        <v>0</v>
      </c>
      <c r="AW18" s="151">
        <f t="shared" si="13"/>
        <v>2</v>
      </c>
      <c r="AX18" s="151">
        <f t="shared" si="13"/>
        <v>3</v>
      </c>
      <c r="AY18" s="151">
        <f t="shared" si="13"/>
        <v>2</v>
      </c>
    </row>
    <row r="19" spans="1:51" ht="15.75" thickBot="1" x14ac:dyDescent="0.25">
      <c r="A19" s="439"/>
      <c r="B19" s="196" t="s">
        <v>298</v>
      </c>
      <c r="C19" s="238" t="str">
        <f>B14</f>
        <v>GESTION ESTRATEGICA</v>
      </c>
      <c r="D19" s="318">
        <f>COUNT(D14:D18)+COUNTIFS(D14:D18,"X")</f>
        <v>0</v>
      </c>
      <c r="E19" s="197">
        <f t="shared" ref="E19:G19" si="14">COUNT(E14:E18)+COUNTIFS(E14:E18,"X")</f>
        <v>0</v>
      </c>
      <c r="F19" s="197">
        <f t="shared" si="14"/>
        <v>0</v>
      </c>
      <c r="G19" s="198">
        <f t="shared" si="14"/>
        <v>0</v>
      </c>
      <c r="H19" s="199">
        <f>COUNT(H14:H18)+COUNTIFS(H14:H18,"X")</f>
        <v>0</v>
      </c>
      <c r="I19" s="200">
        <f t="shared" ref="I19:K19" si="15">COUNT(I14:I18)+COUNTIFS(I14:I18,"X")</f>
        <v>0</v>
      </c>
      <c r="J19" s="200">
        <f t="shared" si="15"/>
        <v>0</v>
      </c>
      <c r="K19" s="201">
        <f t="shared" si="15"/>
        <v>5</v>
      </c>
      <c r="L19" s="202">
        <f>COUNT(L14:L18)+COUNTIFS(L14:L18,"X")</f>
        <v>0</v>
      </c>
      <c r="M19" s="203">
        <f t="shared" ref="M19:O19" si="16">COUNT(M14:M18)+COUNTIFS(M14:M18,"X")</f>
        <v>2</v>
      </c>
      <c r="N19" s="203">
        <f t="shared" si="16"/>
        <v>3</v>
      </c>
      <c r="O19" s="204">
        <f t="shared" si="16"/>
        <v>0</v>
      </c>
      <c r="P19" s="205">
        <f>COUNT(P14:P18)+COUNTIFS(P14:P18,"X")</f>
        <v>0</v>
      </c>
      <c r="Q19" s="206">
        <f t="shared" ref="Q19:S19" si="17">COUNT(Q14:Q18)+COUNTIFS(Q14:Q18,"X")</f>
        <v>0</v>
      </c>
      <c r="R19" s="206">
        <f t="shared" si="17"/>
        <v>0</v>
      </c>
      <c r="S19" s="207">
        <f t="shared" si="17"/>
        <v>0</v>
      </c>
      <c r="T19" s="208">
        <f>COUNT(T14:T18)+COUNTIFS(T14:T18,"X")</f>
        <v>1</v>
      </c>
      <c r="U19" s="209">
        <f t="shared" ref="U19:W19" si="18">COUNT(U14:U18)+COUNTIFS(U14:U18,"X")</f>
        <v>4</v>
      </c>
      <c r="V19" s="209">
        <f t="shared" si="18"/>
        <v>0</v>
      </c>
      <c r="W19" s="210">
        <f t="shared" si="18"/>
        <v>0</v>
      </c>
      <c r="X19" s="211">
        <f>COUNT(X14:X18)+COUNTIFS(X14:X18,"X")</f>
        <v>0</v>
      </c>
      <c r="Y19" s="212">
        <f t="shared" ref="Y19:AA19" si="19">COUNT(Y14:Y18)+COUNTIFS(Y14:Y18,"X")</f>
        <v>5</v>
      </c>
      <c r="Z19" s="212">
        <f t="shared" si="19"/>
        <v>0</v>
      </c>
      <c r="AA19" s="213">
        <f t="shared" si="19"/>
        <v>0</v>
      </c>
      <c r="AB19" s="214">
        <f>COUNT(AB14:AB18)+COUNTIFS(AB14:AB18,"X")</f>
        <v>0</v>
      </c>
      <c r="AC19" s="214">
        <f t="shared" ref="AC19:AE19" si="20">COUNT(AC14:AC18)+COUNTIFS(AC14:AC18,"X")</f>
        <v>3</v>
      </c>
      <c r="AD19" s="214">
        <f t="shared" si="20"/>
        <v>2</v>
      </c>
      <c r="AE19" s="214">
        <f t="shared" si="20"/>
        <v>0</v>
      </c>
      <c r="AF19" s="199">
        <f>COUNT(AF14:AF18)+COUNTIFS(AF14:AF18,"X")</f>
        <v>0</v>
      </c>
      <c r="AG19" s="200">
        <f t="shared" ref="AG19:AI19" si="21">COUNT(AG14:AG18)+COUNTIFS(AG14:AG18,"X")</f>
        <v>0</v>
      </c>
      <c r="AH19" s="200">
        <f t="shared" si="21"/>
        <v>0</v>
      </c>
      <c r="AI19" s="201">
        <f t="shared" si="21"/>
        <v>0</v>
      </c>
      <c r="AJ19" s="202">
        <f>COUNT(AJ14:AJ18)+COUNTIFS(AJ14:AJ18,"X")</f>
        <v>0</v>
      </c>
      <c r="AK19" s="203">
        <f t="shared" ref="AK19:AM19" si="22">COUNT(AK14:AK18)+COUNTIFS(AK14:AK18,"X")</f>
        <v>2</v>
      </c>
      <c r="AL19" s="203">
        <f t="shared" si="22"/>
        <v>3</v>
      </c>
      <c r="AM19" s="204">
        <f t="shared" si="22"/>
        <v>0</v>
      </c>
      <c r="AN19" s="205">
        <f>COUNT(AN14:AN18)+COUNTIFS(AN14:AN18,"X")</f>
        <v>0</v>
      </c>
      <c r="AO19" s="206">
        <f t="shared" ref="AO19:AQ19" si="23">COUNT(AO14:AO18)+COUNTIFS(AO14:AO18,"X")</f>
        <v>0</v>
      </c>
      <c r="AP19" s="206">
        <f t="shared" si="23"/>
        <v>0</v>
      </c>
      <c r="AQ19" s="207">
        <f t="shared" si="23"/>
        <v>5</v>
      </c>
      <c r="AR19" s="208">
        <f>COUNT(AR14:AR18)+COUNTIFS(AR14:AR18,"X")</f>
        <v>0</v>
      </c>
      <c r="AS19" s="209">
        <f t="shared" ref="AS19:AU19" si="24">COUNT(AS14:AS18)+COUNTIFS(AS14:AS18,"X")</f>
        <v>0</v>
      </c>
      <c r="AT19" s="209">
        <f t="shared" si="24"/>
        <v>0</v>
      </c>
      <c r="AU19" s="210">
        <f t="shared" si="24"/>
        <v>0</v>
      </c>
      <c r="AV19" s="215">
        <f>AV18+AV17+AV16+AV15+AV14</f>
        <v>1</v>
      </c>
      <c r="AW19" s="215">
        <f>AW18+AW17+AW16+AW15+AW14</f>
        <v>16</v>
      </c>
      <c r="AX19" s="215">
        <f>AX18+AX17+AX16+AX15+AX14</f>
        <v>8</v>
      </c>
      <c r="AY19" s="215">
        <f>AY18+AY17+AY16+AY15+AY14</f>
        <v>10</v>
      </c>
    </row>
    <row r="20" spans="1:51" ht="15.75" thickBot="1" x14ac:dyDescent="0.25">
      <c r="A20" s="439"/>
      <c r="B20" s="485" t="s">
        <v>58</v>
      </c>
      <c r="C20" s="216" t="s">
        <v>62</v>
      </c>
      <c r="D20" s="217"/>
      <c r="E20" s="218"/>
      <c r="F20" s="218"/>
      <c r="G20" s="219"/>
      <c r="H20" s="220"/>
      <c r="I20" s="221"/>
      <c r="J20" s="221"/>
      <c r="K20" s="222" t="s">
        <v>247</v>
      </c>
      <c r="L20" s="223"/>
      <c r="M20" s="224" t="s">
        <v>247</v>
      </c>
      <c r="N20" s="224"/>
      <c r="O20" s="225"/>
      <c r="P20" s="226"/>
      <c r="Q20" s="227"/>
      <c r="R20" s="227"/>
      <c r="S20" s="228"/>
      <c r="T20" s="229" t="s">
        <v>247</v>
      </c>
      <c r="U20" s="230"/>
      <c r="V20" s="230"/>
      <c r="W20" s="231"/>
      <c r="X20" s="232"/>
      <c r="Y20" s="233"/>
      <c r="Z20" s="233" t="s">
        <v>247</v>
      </c>
      <c r="AA20" s="234"/>
      <c r="AB20" s="235"/>
      <c r="AC20" s="236"/>
      <c r="AD20" s="236" t="s">
        <v>247</v>
      </c>
      <c r="AE20" s="237"/>
      <c r="AF20" s="220"/>
      <c r="AG20" s="221"/>
      <c r="AH20" s="221"/>
      <c r="AI20" s="222"/>
      <c r="AJ20" s="223"/>
      <c r="AK20" s="224"/>
      <c r="AL20" s="224" t="s">
        <v>247</v>
      </c>
      <c r="AM20" s="225"/>
      <c r="AN20" s="226"/>
      <c r="AO20" s="227"/>
      <c r="AP20" s="227"/>
      <c r="AQ20" s="228" t="s">
        <v>247</v>
      </c>
      <c r="AR20" s="229"/>
      <c r="AS20" s="230"/>
      <c r="AT20" s="230"/>
      <c r="AU20" s="231"/>
      <c r="AV20" s="151">
        <f t="shared" ref="AV20:AY27" si="25">COUNTA(D20,H20,L20,P20,T20,X20,AB20,AF20,AJ20,AN20,AR20)</f>
        <v>1</v>
      </c>
      <c r="AW20" s="151">
        <f t="shared" si="25"/>
        <v>1</v>
      </c>
      <c r="AX20" s="151">
        <f t="shared" si="25"/>
        <v>3</v>
      </c>
      <c r="AY20" s="151">
        <f t="shared" si="25"/>
        <v>2</v>
      </c>
    </row>
    <row r="21" spans="1:51" ht="15.75" thickBot="1" x14ac:dyDescent="0.25">
      <c r="A21" s="439"/>
      <c r="B21" s="485"/>
      <c r="C21" s="152" t="s">
        <v>63</v>
      </c>
      <c r="D21" s="153"/>
      <c r="E21" s="154"/>
      <c r="F21" s="154"/>
      <c r="G21" s="155"/>
      <c r="H21" s="156"/>
      <c r="I21" s="157"/>
      <c r="J21" s="157"/>
      <c r="K21" s="158" t="s">
        <v>247</v>
      </c>
      <c r="L21" s="159"/>
      <c r="M21" s="160" t="s">
        <v>247</v>
      </c>
      <c r="N21" s="160"/>
      <c r="O21" s="161"/>
      <c r="P21" s="162"/>
      <c r="Q21" s="163"/>
      <c r="R21" s="163"/>
      <c r="S21" s="164"/>
      <c r="T21" s="165" t="s">
        <v>247</v>
      </c>
      <c r="U21" s="166"/>
      <c r="V21" s="166"/>
      <c r="W21" s="167"/>
      <c r="X21" s="168"/>
      <c r="Y21" s="169" t="s">
        <v>247</v>
      </c>
      <c r="Z21" s="169"/>
      <c r="AA21" s="170"/>
      <c r="AB21" s="171"/>
      <c r="AC21" s="172"/>
      <c r="AD21" s="172" t="s">
        <v>247</v>
      </c>
      <c r="AE21" s="173"/>
      <c r="AF21" s="156"/>
      <c r="AG21" s="157"/>
      <c r="AH21" s="157"/>
      <c r="AI21" s="158"/>
      <c r="AJ21" s="159"/>
      <c r="AK21" s="160"/>
      <c r="AL21" s="160" t="s">
        <v>247</v>
      </c>
      <c r="AM21" s="161"/>
      <c r="AN21" s="162"/>
      <c r="AO21" s="163"/>
      <c r="AP21" s="163"/>
      <c r="AQ21" s="164" t="s">
        <v>247</v>
      </c>
      <c r="AR21" s="165"/>
      <c r="AS21" s="166"/>
      <c r="AT21" s="166"/>
      <c r="AU21" s="167"/>
      <c r="AV21" s="151">
        <f t="shared" si="25"/>
        <v>1</v>
      </c>
      <c r="AW21" s="175">
        <f t="shared" si="25"/>
        <v>2</v>
      </c>
      <c r="AX21" s="151">
        <f t="shared" si="25"/>
        <v>2</v>
      </c>
      <c r="AY21" s="151">
        <f t="shared" si="25"/>
        <v>2</v>
      </c>
    </row>
    <row r="22" spans="1:51" ht="15.75" thickBot="1" x14ac:dyDescent="0.25">
      <c r="A22" s="439"/>
      <c r="B22" s="485"/>
      <c r="C22" s="152" t="s">
        <v>64</v>
      </c>
      <c r="D22" s="153"/>
      <c r="E22" s="154"/>
      <c r="F22" s="154"/>
      <c r="G22" s="155"/>
      <c r="H22" s="156"/>
      <c r="I22" s="157"/>
      <c r="J22" s="157"/>
      <c r="K22" s="158" t="s">
        <v>247</v>
      </c>
      <c r="L22" s="159"/>
      <c r="M22" s="160"/>
      <c r="N22" s="160" t="s">
        <v>247</v>
      </c>
      <c r="O22" s="161"/>
      <c r="P22" s="162"/>
      <c r="Q22" s="163"/>
      <c r="R22" s="163"/>
      <c r="S22" s="164"/>
      <c r="T22" s="165" t="s">
        <v>247</v>
      </c>
      <c r="U22" s="166"/>
      <c r="V22" s="166"/>
      <c r="W22" s="167"/>
      <c r="X22" s="168"/>
      <c r="Y22" s="169"/>
      <c r="Z22" s="169" t="s">
        <v>247</v>
      </c>
      <c r="AA22" s="170"/>
      <c r="AB22" s="171"/>
      <c r="AC22" s="172"/>
      <c r="AD22" s="172" t="s">
        <v>247</v>
      </c>
      <c r="AE22" s="173"/>
      <c r="AF22" s="156"/>
      <c r="AG22" s="157"/>
      <c r="AH22" s="157"/>
      <c r="AI22" s="158"/>
      <c r="AJ22" s="159"/>
      <c r="AK22" s="160"/>
      <c r="AL22" s="160" t="s">
        <v>247</v>
      </c>
      <c r="AM22" s="161"/>
      <c r="AN22" s="162"/>
      <c r="AO22" s="163"/>
      <c r="AP22" s="163"/>
      <c r="AQ22" s="164" t="s">
        <v>247</v>
      </c>
      <c r="AR22" s="165"/>
      <c r="AS22" s="166"/>
      <c r="AT22" s="166"/>
      <c r="AU22" s="167"/>
      <c r="AV22" s="151">
        <f t="shared" si="25"/>
        <v>1</v>
      </c>
      <c r="AW22" s="151">
        <f t="shared" si="25"/>
        <v>0</v>
      </c>
      <c r="AX22" s="151">
        <f t="shared" si="25"/>
        <v>4</v>
      </c>
      <c r="AY22" s="151">
        <f t="shared" si="25"/>
        <v>2</v>
      </c>
    </row>
    <row r="23" spans="1:51" ht="15.75" thickBot="1" x14ac:dyDescent="0.25">
      <c r="A23" s="439"/>
      <c r="B23" s="485"/>
      <c r="C23" s="152" t="s">
        <v>304</v>
      </c>
      <c r="D23" s="153"/>
      <c r="E23" s="154"/>
      <c r="F23" s="154"/>
      <c r="G23" s="155"/>
      <c r="H23" s="156" t="s">
        <v>247</v>
      </c>
      <c r="I23" s="157"/>
      <c r="J23" s="157"/>
      <c r="K23" s="158"/>
      <c r="L23" s="159" t="s">
        <v>247</v>
      </c>
      <c r="M23" s="160"/>
      <c r="N23" s="160"/>
      <c r="O23" s="161"/>
      <c r="P23" s="162"/>
      <c r="Q23" s="163"/>
      <c r="R23" s="163"/>
      <c r="S23" s="164"/>
      <c r="T23" s="165" t="s">
        <v>247</v>
      </c>
      <c r="U23" s="166"/>
      <c r="V23" s="166"/>
      <c r="W23" s="167"/>
      <c r="X23" s="168"/>
      <c r="Y23" s="169" t="s">
        <v>247</v>
      </c>
      <c r="Z23" s="169"/>
      <c r="AA23" s="170"/>
      <c r="AB23" s="171" t="s">
        <v>247</v>
      </c>
      <c r="AC23" s="172"/>
      <c r="AD23" s="172"/>
      <c r="AE23" s="173"/>
      <c r="AF23" s="156"/>
      <c r="AG23" s="157"/>
      <c r="AH23" s="157"/>
      <c r="AI23" s="158"/>
      <c r="AJ23" s="159"/>
      <c r="AK23" s="160"/>
      <c r="AL23" s="160" t="s">
        <v>247</v>
      </c>
      <c r="AM23" s="161"/>
      <c r="AN23" s="162"/>
      <c r="AO23" s="163"/>
      <c r="AP23" s="163"/>
      <c r="AQ23" s="164" t="s">
        <v>247</v>
      </c>
      <c r="AR23" s="165"/>
      <c r="AS23" s="166"/>
      <c r="AT23" s="166"/>
      <c r="AU23" s="167"/>
      <c r="AV23" s="175">
        <f t="shared" si="25"/>
        <v>4</v>
      </c>
      <c r="AW23" s="175">
        <f t="shared" si="25"/>
        <v>1</v>
      </c>
      <c r="AX23" s="151">
        <f t="shared" si="25"/>
        <v>1</v>
      </c>
      <c r="AY23" s="151">
        <f t="shared" si="25"/>
        <v>1</v>
      </c>
    </row>
    <row r="24" spans="1:51" ht="15.75" thickBot="1" x14ac:dyDescent="0.25">
      <c r="A24" s="439"/>
      <c r="B24" s="485"/>
      <c r="C24" s="152" t="s">
        <v>125</v>
      </c>
      <c r="D24" s="153"/>
      <c r="E24" s="154"/>
      <c r="F24" s="154"/>
      <c r="G24" s="155"/>
      <c r="H24" s="156"/>
      <c r="I24" s="157"/>
      <c r="J24" s="157" t="s">
        <v>247</v>
      </c>
      <c r="K24" s="158"/>
      <c r="L24" s="159"/>
      <c r="M24" s="160" t="s">
        <v>247</v>
      </c>
      <c r="N24" s="160"/>
      <c r="O24" s="161"/>
      <c r="P24" s="162"/>
      <c r="Q24" s="163"/>
      <c r="R24" s="163"/>
      <c r="S24" s="164"/>
      <c r="T24" s="165"/>
      <c r="U24" s="166"/>
      <c r="V24" s="166" t="s">
        <v>247</v>
      </c>
      <c r="W24" s="167"/>
      <c r="X24" s="168"/>
      <c r="Y24" s="169"/>
      <c r="Z24" s="169" t="s">
        <v>247</v>
      </c>
      <c r="AA24" s="170"/>
      <c r="AB24" s="171"/>
      <c r="AC24" s="172"/>
      <c r="AD24" s="172" t="s">
        <v>247</v>
      </c>
      <c r="AE24" s="173"/>
      <c r="AF24" s="156"/>
      <c r="AG24" s="157"/>
      <c r="AH24" s="157"/>
      <c r="AI24" s="158"/>
      <c r="AJ24" s="159"/>
      <c r="AK24" s="160" t="s">
        <v>247</v>
      </c>
      <c r="AL24" s="160"/>
      <c r="AM24" s="161"/>
      <c r="AN24" s="162"/>
      <c r="AO24" s="163"/>
      <c r="AP24" s="163" t="s">
        <v>247</v>
      </c>
      <c r="AQ24" s="164"/>
      <c r="AR24" s="165"/>
      <c r="AS24" s="166"/>
      <c r="AT24" s="166"/>
      <c r="AU24" s="167"/>
      <c r="AV24" s="151">
        <f t="shared" si="25"/>
        <v>0</v>
      </c>
      <c r="AW24" s="175">
        <f t="shared" si="25"/>
        <v>2</v>
      </c>
      <c r="AX24" s="151">
        <f t="shared" si="25"/>
        <v>5</v>
      </c>
      <c r="AY24" s="151">
        <f t="shared" si="25"/>
        <v>0</v>
      </c>
    </row>
    <row r="25" spans="1:51" ht="15.75" thickBot="1" x14ac:dyDescent="0.25">
      <c r="A25" s="439"/>
      <c r="B25" s="485"/>
      <c r="C25" s="152" t="s">
        <v>305</v>
      </c>
      <c r="D25" s="153"/>
      <c r="E25" s="154"/>
      <c r="F25" s="154"/>
      <c r="G25" s="155"/>
      <c r="H25" s="156"/>
      <c r="I25" s="157"/>
      <c r="J25" s="157" t="s">
        <v>247</v>
      </c>
      <c r="K25" s="158"/>
      <c r="L25" s="159"/>
      <c r="M25" s="160" t="s">
        <v>247</v>
      </c>
      <c r="N25" s="160"/>
      <c r="O25" s="161"/>
      <c r="P25" s="162"/>
      <c r="Q25" s="163"/>
      <c r="R25" s="163"/>
      <c r="S25" s="164"/>
      <c r="T25" s="165"/>
      <c r="U25" s="166" t="s">
        <v>247</v>
      </c>
      <c r="V25" s="166"/>
      <c r="W25" s="167"/>
      <c r="X25" s="168"/>
      <c r="Y25" s="169" t="s">
        <v>247</v>
      </c>
      <c r="Z25" s="169"/>
      <c r="AA25" s="170"/>
      <c r="AB25" s="171"/>
      <c r="AC25" s="172"/>
      <c r="AD25" s="172" t="s">
        <v>247</v>
      </c>
      <c r="AE25" s="173"/>
      <c r="AF25" s="156"/>
      <c r="AG25" s="157"/>
      <c r="AH25" s="157"/>
      <c r="AI25" s="158"/>
      <c r="AJ25" s="159"/>
      <c r="AK25" s="160"/>
      <c r="AL25" s="160"/>
      <c r="AM25" s="161" t="s">
        <v>247</v>
      </c>
      <c r="AN25" s="162"/>
      <c r="AO25" s="163"/>
      <c r="AP25" s="163"/>
      <c r="AQ25" s="164" t="s">
        <v>247</v>
      </c>
      <c r="AR25" s="165"/>
      <c r="AS25" s="166"/>
      <c r="AT25" s="166"/>
      <c r="AU25" s="167"/>
      <c r="AV25" s="151">
        <f t="shared" si="25"/>
        <v>0</v>
      </c>
      <c r="AW25" s="175">
        <f t="shared" si="25"/>
        <v>3</v>
      </c>
      <c r="AX25" s="151">
        <f t="shared" si="25"/>
        <v>2</v>
      </c>
      <c r="AY25" s="151">
        <f t="shared" si="25"/>
        <v>2</v>
      </c>
    </row>
    <row r="26" spans="1:51" ht="15.75" thickBot="1" x14ac:dyDescent="0.25">
      <c r="A26" s="439"/>
      <c r="B26" s="485"/>
      <c r="C26" s="152" t="s">
        <v>126</v>
      </c>
      <c r="D26" s="153"/>
      <c r="E26" s="154"/>
      <c r="F26" s="154"/>
      <c r="G26" s="155"/>
      <c r="H26" s="156"/>
      <c r="I26" s="157"/>
      <c r="J26" s="157"/>
      <c r="K26" s="158" t="s">
        <v>247</v>
      </c>
      <c r="L26" s="159"/>
      <c r="M26" s="160" t="s">
        <v>247</v>
      </c>
      <c r="N26" s="160"/>
      <c r="O26" s="161"/>
      <c r="P26" s="162"/>
      <c r="Q26" s="163"/>
      <c r="R26" s="163"/>
      <c r="S26" s="164"/>
      <c r="T26" s="165"/>
      <c r="U26" s="166" t="s">
        <v>247</v>
      </c>
      <c r="V26" s="166"/>
      <c r="W26" s="167"/>
      <c r="X26" s="168"/>
      <c r="Y26" s="169" t="s">
        <v>247</v>
      </c>
      <c r="Z26" s="169"/>
      <c r="AA26" s="170"/>
      <c r="AB26" s="171"/>
      <c r="AC26" s="172" t="s">
        <v>247</v>
      </c>
      <c r="AD26" s="172"/>
      <c r="AE26" s="173"/>
      <c r="AF26" s="156"/>
      <c r="AG26" s="157"/>
      <c r="AH26" s="157"/>
      <c r="AI26" s="158"/>
      <c r="AJ26" s="159"/>
      <c r="AK26" s="160"/>
      <c r="AL26" s="160" t="s">
        <v>247</v>
      </c>
      <c r="AM26" s="161"/>
      <c r="AN26" s="162"/>
      <c r="AO26" s="163" t="s">
        <v>247</v>
      </c>
      <c r="AP26" s="163"/>
      <c r="AQ26" s="164"/>
      <c r="AR26" s="165"/>
      <c r="AS26" s="166"/>
      <c r="AT26" s="166"/>
      <c r="AU26" s="167"/>
      <c r="AV26" s="151">
        <f t="shared" si="25"/>
        <v>0</v>
      </c>
      <c r="AW26" s="175">
        <f t="shared" si="25"/>
        <v>5</v>
      </c>
      <c r="AX26" s="151">
        <f t="shared" si="25"/>
        <v>1</v>
      </c>
      <c r="AY26" s="151">
        <f t="shared" si="25"/>
        <v>1</v>
      </c>
    </row>
    <row r="27" spans="1:51" ht="15.75" thickBot="1" x14ac:dyDescent="0.25">
      <c r="A27" s="439"/>
      <c r="B27" s="485"/>
      <c r="C27" s="176" t="s">
        <v>306</v>
      </c>
      <c r="D27" s="104"/>
      <c r="E27" s="105"/>
      <c r="F27" s="105"/>
      <c r="G27" s="106"/>
      <c r="H27" s="177"/>
      <c r="I27" s="178" t="s">
        <v>247</v>
      </c>
      <c r="J27" s="178"/>
      <c r="K27" s="179"/>
      <c r="L27" s="180" t="s">
        <v>247</v>
      </c>
      <c r="M27" s="181"/>
      <c r="N27" s="181"/>
      <c r="O27" s="182"/>
      <c r="P27" s="183"/>
      <c r="Q27" s="184"/>
      <c r="R27" s="184"/>
      <c r="S27" s="185"/>
      <c r="T27" s="186" t="s">
        <v>247</v>
      </c>
      <c r="U27" s="187"/>
      <c r="V27" s="187"/>
      <c r="W27" s="188"/>
      <c r="X27" s="189"/>
      <c r="Y27" s="190" t="s">
        <v>247</v>
      </c>
      <c r="Z27" s="190"/>
      <c r="AA27" s="191"/>
      <c r="AB27" s="192"/>
      <c r="AC27" s="193" t="s">
        <v>247</v>
      </c>
      <c r="AD27" s="193"/>
      <c r="AE27" s="194"/>
      <c r="AF27" s="177"/>
      <c r="AG27" s="178"/>
      <c r="AH27" s="178"/>
      <c r="AI27" s="179"/>
      <c r="AJ27" s="180"/>
      <c r="AK27" s="181"/>
      <c r="AL27" s="181" t="s">
        <v>247</v>
      </c>
      <c r="AM27" s="182"/>
      <c r="AN27" s="183"/>
      <c r="AO27" s="184"/>
      <c r="AP27" s="184"/>
      <c r="AQ27" s="185" t="s">
        <v>247</v>
      </c>
      <c r="AR27" s="186"/>
      <c r="AS27" s="187"/>
      <c r="AT27" s="187"/>
      <c r="AU27" s="188"/>
      <c r="AV27" s="175">
        <f t="shared" si="25"/>
        <v>2</v>
      </c>
      <c r="AW27" s="175">
        <f t="shared" si="25"/>
        <v>3</v>
      </c>
      <c r="AX27" s="151">
        <f t="shared" si="25"/>
        <v>1</v>
      </c>
      <c r="AY27" s="151">
        <f t="shared" si="25"/>
        <v>1</v>
      </c>
    </row>
    <row r="28" spans="1:51" ht="15.75" thickBot="1" x14ac:dyDescent="0.25">
      <c r="A28" s="440"/>
      <c r="B28" s="196" t="s">
        <v>298</v>
      </c>
      <c r="C28" s="238" t="str">
        <f>B20</f>
        <v>GOBIERNO ESCOLAR</v>
      </c>
      <c r="D28" s="318">
        <f>COUNT(D20:D27)+COUNTIFS(D20:D27,"X")</f>
        <v>0</v>
      </c>
      <c r="E28" s="197">
        <f t="shared" ref="E28:G28" si="26">COUNT(E20:E27)+COUNTIFS(E20:E27,"X")</f>
        <v>0</v>
      </c>
      <c r="F28" s="197">
        <f t="shared" si="26"/>
        <v>0</v>
      </c>
      <c r="G28" s="198">
        <f t="shared" si="26"/>
        <v>0</v>
      </c>
      <c r="H28" s="199">
        <f>COUNT(H20:H27)+COUNTIFS(H20:H27,"X")</f>
        <v>1</v>
      </c>
      <c r="I28" s="200">
        <f t="shared" ref="I28:K28" si="27">COUNT(I20:I27)+COUNTIFS(I20:I27,"X")</f>
        <v>1</v>
      </c>
      <c r="J28" s="200">
        <f t="shared" si="27"/>
        <v>2</v>
      </c>
      <c r="K28" s="201">
        <f t="shared" si="27"/>
        <v>4</v>
      </c>
      <c r="L28" s="202">
        <f>COUNT(L20:L27)+COUNTIFS(L20:L27,"X")</f>
        <v>2</v>
      </c>
      <c r="M28" s="203">
        <f t="shared" ref="M28:O28" si="28">COUNT(M20:M27)+COUNTIFS(M20:M27,"X")</f>
        <v>5</v>
      </c>
      <c r="N28" s="203">
        <f t="shared" si="28"/>
        <v>1</v>
      </c>
      <c r="O28" s="204">
        <f t="shared" si="28"/>
        <v>0</v>
      </c>
      <c r="P28" s="205">
        <f>COUNT(P20:P27)+COUNTIFS(P20:P27,"X")</f>
        <v>0</v>
      </c>
      <c r="Q28" s="206">
        <f t="shared" ref="Q28:S28" si="29">COUNT(Q20:Q27)+COUNTIFS(Q20:Q27,"X")</f>
        <v>0</v>
      </c>
      <c r="R28" s="206">
        <f t="shared" si="29"/>
        <v>0</v>
      </c>
      <c r="S28" s="207">
        <f t="shared" si="29"/>
        <v>0</v>
      </c>
      <c r="T28" s="208">
        <f>COUNT(T20:T27)+COUNTIFS(T20:T27,"X")</f>
        <v>5</v>
      </c>
      <c r="U28" s="209">
        <f t="shared" ref="U28:W28" si="30">COUNT(U20:U27)+COUNTIFS(U20:U27,"X")</f>
        <v>2</v>
      </c>
      <c r="V28" s="209">
        <f t="shared" si="30"/>
        <v>1</v>
      </c>
      <c r="W28" s="210">
        <f t="shared" si="30"/>
        <v>0</v>
      </c>
      <c r="X28" s="211">
        <f>COUNT(X20:X27)+COUNTIFS(X20:X27,"X")</f>
        <v>0</v>
      </c>
      <c r="Y28" s="212">
        <f t="shared" ref="Y28:AA28" si="31">COUNT(Y20:Y27)+COUNTIFS(Y20:Y27,"X")</f>
        <v>5</v>
      </c>
      <c r="Z28" s="212">
        <f t="shared" si="31"/>
        <v>3</v>
      </c>
      <c r="AA28" s="213">
        <f t="shared" si="31"/>
        <v>0</v>
      </c>
      <c r="AB28" s="214">
        <f>COUNT(AB20:AB27)+COUNTIFS(AB20:AB27,"X")</f>
        <v>1</v>
      </c>
      <c r="AC28" s="214">
        <f t="shared" ref="AC28:AE28" si="32">COUNT(AC20:AC27)+COUNTIFS(AC20:AC27,"X")</f>
        <v>2</v>
      </c>
      <c r="AD28" s="214">
        <f t="shared" si="32"/>
        <v>5</v>
      </c>
      <c r="AE28" s="214">
        <f t="shared" si="32"/>
        <v>0</v>
      </c>
      <c r="AF28" s="199">
        <f>COUNT(AF20:AF27)+COUNTIFS(AF20:AF27,"X")</f>
        <v>0</v>
      </c>
      <c r="AG28" s="200">
        <f t="shared" ref="AG28:AI28" si="33">COUNT(AG20:AG27)+COUNTIFS(AG20:AG27,"X")</f>
        <v>0</v>
      </c>
      <c r="AH28" s="200">
        <f t="shared" si="33"/>
        <v>0</v>
      </c>
      <c r="AI28" s="201">
        <f t="shared" si="33"/>
        <v>0</v>
      </c>
      <c r="AJ28" s="202">
        <f>COUNT(AJ20:AJ27)+COUNTIFS(AJ20:AJ27,"X")</f>
        <v>0</v>
      </c>
      <c r="AK28" s="203">
        <f t="shared" ref="AK28:AM28" si="34">COUNT(AK20:AK27)+COUNTIFS(AK20:AK27,"X")</f>
        <v>1</v>
      </c>
      <c r="AL28" s="203">
        <f t="shared" si="34"/>
        <v>6</v>
      </c>
      <c r="AM28" s="204">
        <f t="shared" si="34"/>
        <v>1</v>
      </c>
      <c r="AN28" s="205">
        <f>COUNT(AN20:AN27)+COUNTIFS(AN20:AN27,"X")</f>
        <v>0</v>
      </c>
      <c r="AO28" s="206">
        <f t="shared" ref="AO28:AQ28" si="35">COUNT(AO20:AO27)+COUNTIFS(AO20:AO27,"X")</f>
        <v>1</v>
      </c>
      <c r="AP28" s="206">
        <f t="shared" si="35"/>
        <v>1</v>
      </c>
      <c r="AQ28" s="207">
        <f t="shared" si="35"/>
        <v>6</v>
      </c>
      <c r="AR28" s="208">
        <f>COUNT(AR20:AR27)+COUNTIFS(AR20:AR27,"X")</f>
        <v>0</v>
      </c>
      <c r="AS28" s="209">
        <f t="shared" ref="AS28:AU28" si="36">COUNT(AS20:AS27)+COUNTIFS(AS20:AS27,"X")</f>
        <v>0</v>
      </c>
      <c r="AT28" s="209">
        <f t="shared" si="36"/>
        <v>0</v>
      </c>
      <c r="AU28" s="210">
        <f t="shared" si="36"/>
        <v>0</v>
      </c>
      <c r="AV28" s="215">
        <f>AV27+AV26+AV25+AV24+AV23+AV21+AV22+AV20</f>
        <v>9</v>
      </c>
      <c r="AW28" s="215">
        <f>AW27+AW26+AW25+AW24+AW23+AW21+AW22+AW20</f>
        <v>17</v>
      </c>
      <c r="AX28" s="215">
        <f>AX27+AX26+AX25+AX24+AX23+AX21+AX22+AX20</f>
        <v>19</v>
      </c>
      <c r="AY28" s="215">
        <f>AY27+AY26+AY25+AY24+AY23+AY21+AY22+AY20</f>
        <v>11</v>
      </c>
    </row>
    <row r="29" spans="1:51" ht="15.75" thickBot="1" x14ac:dyDescent="0.25">
      <c r="A29" s="438" t="s">
        <v>293</v>
      </c>
      <c r="B29" s="484" t="s">
        <v>81</v>
      </c>
      <c r="C29" s="128" t="s">
        <v>65</v>
      </c>
      <c r="D29" s="129"/>
      <c r="E29" s="130"/>
      <c r="F29" s="130"/>
      <c r="G29" s="131"/>
      <c r="H29" s="220"/>
      <c r="I29" s="221"/>
      <c r="J29" s="221"/>
      <c r="K29" s="222" t="s">
        <v>247</v>
      </c>
      <c r="L29" s="223"/>
      <c r="M29" s="224"/>
      <c r="N29" s="224" t="s">
        <v>247</v>
      </c>
      <c r="O29" s="225"/>
      <c r="P29" s="226"/>
      <c r="Q29" s="227"/>
      <c r="R29" s="227"/>
      <c r="S29" s="228"/>
      <c r="T29" s="229" t="s">
        <v>247</v>
      </c>
      <c r="U29" s="230"/>
      <c r="V29" s="230"/>
      <c r="W29" s="231"/>
      <c r="X29" s="232" t="s">
        <v>247</v>
      </c>
      <c r="Y29" s="233"/>
      <c r="Z29" s="233"/>
      <c r="AA29" s="234"/>
      <c r="AB29" s="235"/>
      <c r="AC29" s="236" t="s">
        <v>247</v>
      </c>
      <c r="AD29" s="236"/>
      <c r="AE29" s="237"/>
      <c r="AF29" s="220"/>
      <c r="AG29" s="221"/>
      <c r="AH29" s="221"/>
      <c r="AI29" s="222"/>
      <c r="AJ29" s="239" t="s">
        <v>247</v>
      </c>
      <c r="AK29" s="224"/>
      <c r="AL29" s="224"/>
      <c r="AM29" s="225"/>
      <c r="AN29" s="226"/>
      <c r="AO29" s="227"/>
      <c r="AP29" s="227"/>
      <c r="AQ29" s="228" t="s">
        <v>247</v>
      </c>
      <c r="AR29" s="229"/>
      <c r="AS29" s="230"/>
      <c r="AT29" s="230"/>
      <c r="AU29" s="231"/>
      <c r="AV29" s="151">
        <f t="shared" ref="AV29:AY32" si="37">COUNTA(D29,H29,L29,P29,T29,X29,AB29,AF29,AJ29,AN29,AR29)</f>
        <v>3</v>
      </c>
      <c r="AW29" s="151">
        <f t="shared" si="37"/>
        <v>1</v>
      </c>
      <c r="AX29" s="151">
        <f t="shared" si="37"/>
        <v>1</v>
      </c>
      <c r="AY29" s="151">
        <f t="shared" si="37"/>
        <v>2</v>
      </c>
    </row>
    <row r="30" spans="1:51" ht="15.75" thickBot="1" x14ac:dyDescent="0.25">
      <c r="A30" s="439"/>
      <c r="B30" s="485"/>
      <c r="C30" s="152" t="s">
        <v>66</v>
      </c>
      <c r="D30" s="153"/>
      <c r="E30" s="154"/>
      <c r="F30" s="154"/>
      <c r="G30" s="155"/>
      <c r="H30" s="156"/>
      <c r="I30" s="157"/>
      <c r="J30" s="157"/>
      <c r="K30" s="158" t="s">
        <v>247</v>
      </c>
      <c r="L30" s="159"/>
      <c r="M30" s="160"/>
      <c r="N30" s="160" t="s">
        <v>247</v>
      </c>
      <c r="O30" s="161"/>
      <c r="P30" s="162"/>
      <c r="Q30" s="163"/>
      <c r="R30" s="163"/>
      <c r="S30" s="164"/>
      <c r="T30" s="165" t="s">
        <v>247</v>
      </c>
      <c r="U30" s="166"/>
      <c r="V30" s="166"/>
      <c r="W30" s="167"/>
      <c r="X30" s="168" t="s">
        <v>247</v>
      </c>
      <c r="Y30" s="169"/>
      <c r="Z30" s="169"/>
      <c r="AA30" s="170"/>
      <c r="AB30" s="171" t="s">
        <v>247</v>
      </c>
      <c r="AC30" s="172"/>
      <c r="AD30" s="172"/>
      <c r="AE30" s="173"/>
      <c r="AF30" s="156"/>
      <c r="AG30" s="157"/>
      <c r="AH30" s="157"/>
      <c r="AI30" s="158"/>
      <c r="AJ30" s="174" t="s">
        <v>247</v>
      </c>
      <c r="AK30" s="160"/>
      <c r="AL30" s="160"/>
      <c r="AM30" s="161"/>
      <c r="AN30" s="162"/>
      <c r="AO30" s="163"/>
      <c r="AP30" s="163"/>
      <c r="AQ30" s="164" t="s">
        <v>247</v>
      </c>
      <c r="AR30" s="165"/>
      <c r="AS30" s="166"/>
      <c r="AT30" s="166"/>
      <c r="AU30" s="167"/>
      <c r="AV30" s="240">
        <f t="shared" si="37"/>
        <v>4</v>
      </c>
      <c r="AW30" s="151">
        <f t="shared" si="37"/>
        <v>0</v>
      </c>
      <c r="AX30" s="151">
        <f t="shared" si="37"/>
        <v>1</v>
      </c>
      <c r="AY30" s="151">
        <f t="shared" si="37"/>
        <v>2</v>
      </c>
    </row>
    <row r="31" spans="1:51" ht="15.75" thickBot="1" x14ac:dyDescent="0.25">
      <c r="A31" s="439"/>
      <c r="B31" s="485"/>
      <c r="C31" s="152" t="s">
        <v>67</v>
      </c>
      <c r="D31" s="153"/>
      <c r="E31" s="154"/>
      <c r="F31" s="154"/>
      <c r="G31" s="155"/>
      <c r="H31" s="156"/>
      <c r="I31" s="157"/>
      <c r="J31" s="157"/>
      <c r="K31" s="158" t="s">
        <v>247</v>
      </c>
      <c r="L31" s="159"/>
      <c r="M31" s="160" t="s">
        <v>247</v>
      </c>
      <c r="N31" s="160"/>
      <c r="O31" s="161"/>
      <c r="P31" s="162"/>
      <c r="Q31" s="163"/>
      <c r="R31" s="163"/>
      <c r="S31" s="164"/>
      <c r="T31" s="165" t="s">
        <v>247</v>
      </c>
      <c r="U31" s="166"/>
      <c r="V31" s="166"/>
      <c r="W31" s="167"/>
      <c r="X31" s="168" t="s">
        <v>247</v>
      </c>
      <c r="Y31" s="169"/>
      <c r="Z31" s="169"/>
      <c r="AA31" s="170"/>
      <c r="AB31" s="171" t="s">
        <v>247</v>
      </c>
      <c r="AC31" s="172"/>
      <c r="AD31" s="172"/>
      <c r="AE31" s="173"/>
      <c r="AF31" s="156"/>
      <c r="AG31" s="157"/>
      <c r="AH31" s="157"/>
      <c r="AI31" s="158"/>
      <c r="AJ31" s="174" t="s">
        <v>247</v>
      </c>
      <c r="AK31" s="160"/>
      <c r="AL31" s="160"/>
      <c r="AM31" s="161"/>
      <c r="AN31" s="162"/>
      <c r="AO31" s="163" t="s">
        <v>247</v>
      </c>
      <c r="AP31" s="163"/>
      <c r="AQ31" s="164"/>
      <c r="AR31" s="165"/>
      <c r="AS31" s="166"/>
      <c r="AT31" s="166"/>
      <c r="AU31" s="167"/>
      <c r="AV31" s="240">
        <f t="shared" si="37"/>
        <v>4</v>
      </c>
      <c r="AW31" s="151">
        <f t="shared" si="37"/>
        <v>2</v>
      </c>
      <c r="AX31" s="151">
        <f t="shared" si="37"/>
        <v>0</v>
      </c>
      <c r="AY31" s="151">
        <f t="shared" si="37"/>
        <v>1</v>
      </c>
    </row>
    <row r="32" spans="1:51" ht="15.75" thickBot="1" x14ac:dyDescent="0.25">
      <c r="A32" s="439"/>
      <c r="B32" s="485"/>
      <c r="C32" s="176" t="s">
        <v>307</v>
      </c>
      <c r="D32" s="104"/>
      <c r="E32" s="105"/>
      <c r="F32" s="105"/>
      <c r="G32" s="106"/>
      <c r="H32" s="177"/>
      <c r="I32" s="178"/>
      <c r="J32" s="178" t="s">
        <v>247</v>
      </c>
      <c r="K32" s="179"/>
      <c r="L32" s="180" t="s">
        <v>247</v>
      </c>
      <c r="M32" s="181"/>
      <c r="N32" s="181"/>
      <c r="O32" s="182"/>
      <c r="P32" s="183"/>
      <c r="Q32" s="184"/>
      <c r="R32" s="184"/>
      <c r="S32" s="185"/>
      <c r="T32" s="186" t="s">
        <v>247</v>
      </c>
      <c r="U32" s="187"/>
      <c r="V32" s="187"/>
      <c r="W32" s="188"/>
      <c r="X32" s="189" t="s">
        <v>247</v>
      </c>
      <c r="Y32" s="190"/>
      <c r="Z32" s="190"/>
      <c r="AA32" s="191"/>
      <c r="AB32" s="192"/>
      <c r="AC32" s="193" t="s">
        <v>247</v>
      </c>
      <c r="AD32" s="193"/>
      <c r="AE32" s="194"/>
      <c r="AF32" s="177"/>
      <c r="AG32" s="178"/>
      <c r="AH32" s="178"/>
      <c r="AI32" s="179"/>
      <c r="AJ32" s="195" t="s">
        <v>247</v>
      </c>
      <c r="AK32" s="181"/>
      <c r="AL32" s="181"/>
      <c r="AM32" s="182"/>
      <c r="AN32" s="183"/>
      <c r="AO32" s="184"/>
      <c r="AP32" s="184" t="s">
        <v>247</v>
      </c>
      <c r="AQ32" s="185"/>
      <c r="AR32" s="186"/>
      <c r="AS32" s="187"/>
      <c r="AT32" s="187"/>
      <c r="AU32" s="188"/>
      <c r="AV32" s="175">
        <f t="shared" si="37"/>
        <v>4</v>
      </c>
      <c r="AW32" s="151">
        <f t="shared" si="37"/>
        <v>1</v>
      </c>
      <c r="AX32" s="151">
        <f t="shared" si="37"/>
        <v>2</v>
      </c>
      <c r="AY32" s="151">
        <f t="shared" si="37"/>
        <v>0</v>
      </c>
    </row>
    <row r="33" spans="1:51" ht="15.75" thickBot="1" x14ac:dyDescent="0.25">
      <c r="A33" s="439"/>
      <c r="B33" s="196" t="s">
        <v>298</v>
      </c>
      <c r="C33" s="238" t="str">
        <f>B29</f>
        <v>CULTURA INSTITUCIONAL</v>
      </c>
      <c r="D33" s="318">
        <f>COUNT(D29:D32)+COUNTIFS(D29:D32,"X")</f>
        <v>0</v>
      </c>
      <c r="E33" s="197">
        <f t="shared" ref="E33:G33" si="38">COUNT(E29:E32)+COUNTIFS(E29:E32,"X")</f>
        <v>0</v>
      </c>
      <c r="F33" s="197">
        <f t="shared" si="38"/>
        <v>0</v>
      </c>
      <c r="G33" s="198">
        <f t="shared" si="38"/>
        <v>0</v>
      </c>
      <c r="H33" s="199">
        <f>COUNT(H29:H32)+COUNTIFS(H29:H32,"X")</f>
        <v>0</v>
      </c>
      <c r="I33" s="200">
        <f t="shared" ref="I33:K33" si="39">COUNT(I29:I32)+COUNTIFS(I29:I32,"X")</f>
        <v>0</v>
      </c>
      <c r="J33" s="200">
        <f t="shared" si="39"/>
        <v>1</v>
      </c>
      <c r="K33" s="201">
        <f t="shared" si="39"/>
        <v>3</v>
      </c>
      <c r="L33" s="202">
        <f>COUNT(L29:L32)+COUNTIFS(L29:L32,"X")</f>
        <v>1</v>
      </c>
      <c r="M33" s="203">
        <f t="shared" ref="M33:O33" si="40">COUNT(M29:M32)+COUNTIFS(M29:M32,"X")</f>
        <v>1</v>
      </c>
      <c r="N33" s="203">
        <f t="shared" si="40"/>
        <v>2</v>
      </c>
      <c r="O33" s="204">
        <f t="shared" si="40"/>
        <v>0</v>
      </c>
      <c r="P33" s="205">
        <f>COUNT(P29:P32)+COUNTIFS(P29:P32,"X")</f>
        <v>0</v>
      </c>
      <c r="Q33" s="206">
        <f t="shared" ref="Q33:S33" si="41">COUNT(Q29:Q32)+COUNTIFS(Q29:Q32,"X")</f>
        <v>0</v>
      </c>
      <c r="R33" s="206">
        <f t="shared" si="41"/>
        <v>0</v>
      </c>
      <c r="S33" s="207">
        <f t="shared" si="41"/>
        <v>0</v>
      </c>
      <c r="T33" s="208">
        <f>COUNT(T29:T32)+COUNTIFS(T29:T32,"X")</f>
        <v>4</v>
      </c>
      <c r="U33" s="209">
        <f t="shared" ref="U33:W33" si="42">COUNT(U29:U32)+COUNTIFS(U29:U32,"X")</f>
        <v>0</v>
      </c>
      <c r="V33" s="209">
        <f t="shared" si="42"/>
        <v>0</v>
      </c>
      <c r="W33" s="210">
        <f t="shared" si="42"/>
        <v>0</v>
      </c>
      <c r="X33" s="211">
        <f>COUNT(X29:X32)+COUNTIFS(X29:X32,"X")</f>
        <v>4</v>
      </c>
      <c r="Y33" s="212">
        <f t="shared" ref="Y33:AA33" si="43">COUNT(Y29:Y32)+COUNTIFS(Y29:Y32,"X")</f>
        <v>0</v>
      </c>
      <c r="Z33" s="212">
        <f t="shared" si="43"/>
        <v>0</v>
      </c>
      <c r="AA33" s="213">
        <f t="shared" si="43"/>
        <v>0</v>
      </c>
      <c r="AB33" s="214">
        <f>COUNT(AB29:AB32)+COUNTIFS(AB29:AB32,"X")</f>
        <v>2</v>
      </c>
      <c r="AC33" s="214">
        <f t="shared" ref="AC33:AE33" si="44">COUNT(AC29:AC32)+COUNTIFS(AC29:AC32,"X")</f>
        <v>2</v>
      </c>
      <c r="AD33" s="214">
        <f t="shared" si="44"/>
        <v>0</v>
      </c>
      <c r="AE33" s="214">
        <f t="shared" si="44"/>
        <v>0</v>
      </c>
      <c r="AF33" s="199">
        <f>COUNT(AF29:AF32)+COUNTIFS(AF29:AF32,"X")</f>
        <v>0</v>
      </c>
      <c r="AG33" s="200">
        <f t="shared" ref="AG33:AI33" si="45">COUNT(AG29:AG32)+COUNTIFS(AG29:AG32,"X")</f>
        <v>0</v>
      </c>
      <c r="AH33" s="200">
        <f t="shared" si="45"/>
        <v>0</v>
      </c>
      <c r="AI33" s="201">
        <f t="shared" si="45"/>
        <v>0</v>
      </c>
      <c r="AJ33" s="202">
        <f>COUNT(AJ29:AJ32)+COUNTIFS(AJ29:AJ32,"X")</f>
        <v>4</v>
      </c>
      <c r="AK33" s="203">
        <f t="shared" ref="AK33:AM33" si="46">COUNT(AK29:AK32)+COUNTIFS(AK29:AK32,"X")</f>
        <v>0</v>
      </c>
      <c r="AL33" s="203">
        <f t="shared" si="46"/>
        <v>0</v>
      </c>
      <c r="AM33" s="204">
        <f t="shared" si="46"/>
        <v>0</v>
      </c>
      <c r="AN33" s="205">
        <f>COUNT(AN29:AN32)+COUNTIFS(AN29:AN32,"X")</f>
        <v>0</v>
      </c>
      <c r="AO33" s="206">
        <f t="shared" ref="AO33:AQ33" si="47">COUNT(AO29:AO32)+COUNTIFS(AO29:AO32,"X")</f>
        <v>1</v>
      </c>
      <c r="AP33" s="206">
        <f t="shared" si="47"/>
        <v>1</v>
      </c>
      <c r="AQ33" s="207">
        <f t="shared" si="47"/>
        <v>2</v>
      </c>
      <c r="AR33" s="208">
        <f>COUNT(AR29:AR32)+COUNTIFS(AR29:AR32,"X")</f>
        <v>0</v>
      </c>
      <c r="AS33" s="209">
        <f t="shared" ref="AS33:AU33" si="48">COUNT(AS29:AS32)+COUNTIFS(AS29:AS32,"X")</f>
        <v>0</v>
      </c>
      <c r="AT33" s="209">
        <f t="shared" si="48"/>
        <v>0</v>
      </c>
      <c r="AU33" s="210">
        <f t="shared" si="48"/>
        <v>0</v>
      </c>
      <c r="AV33" s="215">
        <f>AV32+AV31+AV30+AV29</f>
        <v>15</v>
      </c>
      <c r="AW33" s="215">
        <f t="shared" ref="AW33:AY33" si="49">AW32+AW31+AW30+AW29</f>
        <v>4</v>
      </c>
      <c r="AX33" s="215">
        <f t="shared" si="49"/>
        <v>4</v>
      </c>
      <c r="AY33" s="215">
        <f t="shared" si="49"/>
        <v>5</v>
      </c>
    </row>
    <row r="34" spans="1:51" ht="15.75" thickBot="1" x14ac:dyDescent="0.25">
      <c r="A34" s="439"/>
      <c r="B34" s="485" t="s">
        <v>59</v>
      </c>
      <c r="C34" s="216" t="s">
        <v>68</v>
      </c>
      <c r="D34" s="217"/>
      <c r="E34" s="218"/>
      <c r="F34" s="218"/>
      <c r="G34" s="219"/>
      <c r="H34" s="220"/>
      <c r="I34" s="221"/>
      <c r="J34" s="221"/>
      <c r="K34" s="222" t="s">
        <v>247</v>
      </c>
      <c r="L34" s="223"/>
      <c r="M34" s="224"/>
      <c r="N34" s="224" t="s">
        <v>247</v>
      </c>
      <c r="O34" s="225"/>
      <c r="P34" s="226"/>
      <c r="Q34" s="227"/>
      <c r="R34" s="227"/>
      <c r="S34" s="228"/>
      <c r="T34" s="229"/>
      <c r="U34" s="230"/>
      <c r="V34" s="230" t="s">
        <v>247</v>
      </c>
      <c r="W34" s="231"/>
      <c r="X34" s="232"/>
      <c r="Y34" s="233" t="s">
        <v>247</v>
      </c>
      <c r="Z34" s="233"/>
      <c r="AA34" s="234"/>
      <c r="AB34" s="235"/>
      <c r="AC34" s="236" t="s">
        <v>247</v>
      </c>
      <c r="AD34" s="236"/>
      <c r="AE34" s="237"/>
      <c r="AF34" s="220"/>
      <c r="AG34" s="221"/>
      <c r="AH34" s="221"/>
      <c r="AI34" s="222"/>
      <c r="AJ34" s="239" t="s">
        <v>247</v>
      </c>
      <c r="AK34" s="224"/>
      <c r="AL34" s="224"/>
      <c r="AM34" s="225"/>
      <c r="AN34" s="226"/>
      <c r="AO34" s="227"/>
      <c r="AP34" s="227"/>
      <c r="AQ34" s="228" t="s">
        <v>247</v>
      </c>
      <c r="AR34" s="229"/>
      <c r="AS34" s="230"/>
      <c r="AT34" s="230"/>
      <c r="AU34" s="231"/>
      <c r="AV34" s="151">
        <f t="shared" ref="AV34:AY42" si="50">COUNTA(D34,H34,L34,P34,T34,X34,AB34,AF34,AJ34,AN34,AR34)</f>
        <v>1</v>
      </c>
      <c r="AW34" s="151">
        <f t="shared" si="50"/>
        <v>2</v>
      </c>
      <c r="AX34" s="151">
        <f t="shared" si="50"/>
        <v>2</v>
      </c>
      <c r="AY34" s="151">
        <f t="shared" si="50"/>
        <v>2</v>
      </c>
    </row>
    <row r="35" spans="1:51" ht="15.75" thickBot="1" x14ac:dyDescent="0.25">
      <c r="A35" s="439"/>
      <c r="B35" s="485"/>
      <c r="C35" s="152" t="s">
        <v>69</v>
      </c>
      <c r="D35" s="153"/>
      <c r="E35" s="154"/>
      <c r="F35" s="154"/>
      <c r="G35" s="155"/>
      <c r="H35" s="156"/>
      <c r="I35" s="157"/>
      <c r="J35" s="157"/>
      <c r="K35" s="158" t="s">
        <v>247</v>
      </c>
      <c r="L35" s="159" t="s">
        <v>247</v>
      </c>
      <c r="M35" s="160"/>
      <c r="N35" s="160"/>
      <c r="O35" s="161"/>
      <c r="P35" s="162"/>
      <c r="Q35" s="163"/>
      <c r="R35" s="163"/>
      <c r="S35" s="164"/>
      <c r="T35" s="165" t="s">
        <v>247</v>
      </c>
      <c r="U35" s="166"/>
      <c r="V35" s="166"/>
      <c r="W35" s="167"/>
      <c r="X35" s="168"/>
      <c r="Y35" s="169" t="s">
        <v>247</v>
      </c>
      <c r="Z35" s="169"/>
      <c r="AA35" s="170"/>
      <c r="AB35" s="171"/>
      <c r="AC35" s="172" t="s">
        <v>247</v>
      </c>
      <c r="AD35" s="172"/>
      <c r="AE35" s="173"/>
      <c r="AF35" s="156"/>
      <c r="AG35" s="157"/>
      <c r="AH35" s="157"/>
      <c r="AI35" s="158"/>
      <c r="AJ35" s="174" t="s">
        <v>247</v>
      </c>
      <c r="AK35" s="160"/>
      <c r="AL35" s="160"/>
      <c r="AM35" s="161"/>
      <c r="AN35" s="162"/>
      <c r="AO35" s="163" t="s">
        <v>247</v>
      </c>
      <c r="AP35" s="163"/>
      <c r="AQ35" s="164"/>
      <c r="AR35" s="165"/>
      <c r="AS35" s="166"/>
      <c r="AT35" s="166"/>
      <c r="AU35" s="167"/>
      <c r="AV35" s="240">
        <f t="shared" si="50"/>
        <v>3</v>
      </c>
      <c r="AW35" s="240">
        <f t="shared" si="50"/>
        <v>3</v>
      </c>
      <c r="AX35" s="151">
        <f t="shared" si="50"/>
        <v>0</v>
      </c>
      <c r="AY35" s="151">
        <f t="shared" si="50"/>
        <v>1</v>
      </c>
    </row>
    <row r="36" spans="1:51" ht="15.75" thickBot="1" x14ac:dyDescent="0.25">
      <c r="A36" s="439"/>
      <c r="B36" s="485"/>
      <c r="C36" s="152" t="s">
        <v>70</v>
      </c>
      <c r="D36" s="153"/>
      <c r="E36" s="154"/>
      <c r="F36" s="154"/>
      <c r="G36" s="155"/>
      <c r="H36" s="156"/>
      <c r="I36" s="157" t="s">
        <v>247</v>
      </c>
      <c r="J36" s="157"/>
      <c r="K36" s="158"/>
      <c r="L36" s="159"/>
      <c r="M36" s="160" t="s">
        <v>247</v>
      </c>
      <c r="N36" s="160"/>
      <c r="O36" s="161"/>
      <c r="P36" s="162"/>
      <c r="Q36" s="163"/>
      <c r="R36" s="163"/>
      <c r="S36" s="164"/>
      <c r="T36" s="165" t="s">
        <v>247</v>
      </c>
      <c r="U36" s="166"/>
      <c r="V36" s="166"/>
      <c r="W36" s="167"/>
      <c r="X36" s="168"/>
      <c r="Y36" s="169" t="s">
        <v>247</v>
      </c>
      <c r="Z36" s="169"/>
      <c r="AA36" s="170"/>
      <c r="AB36" s="171"/>
      <c r="AC36" s="172" t="s">
        <v>247</v>
      </c>
      <c r="AD36" s="172"/>
      <c r="AE36" s="173"/>
      <c r="AF36" s="156"/>
      <c r="AG36" s="157"/>
      <c r="AH36" s="157"/>
      <c r="AI36" s="158"/>
      <c r="AJ36" s="174" t="s">
        <v>247</v>
      </c>
      <c r="AK36" s="160"/>
      <c r="AL36" s="160"/>
      <c r="AM36" s="161"/>
      <c r="AN36" s="162"/>
      <c r="AO36" s="163"/>
      <c r="AP36" s="163" t="s">
        <v>247</v>
      </c>
      <c r="AQ36" s="164"/>
      <c r="AR36" s="165"/>
      <c r="AS36" s="166"/>
      <c r="AT36" s="166"/>
      <c r="AU36" s="167"/>
      <c r="AV36" s="151">
        <f t="shared" si="50"/>
        <v>2</v>
      </c>
      <c r="AW36" s="175">
        <f t="shared" si="50"/>
        <v>4</v>
      </c>
      <c r="AX36" s="151">
        <f t="shared" si="50"/>
        <v>1</v>
      </c>
      <c r="AY36" s="151">
        <f t="shared" si="50"/>
        <v>0</v>
      </c>
    </row>
    <row r="37" spans="1:51" ht="15.75" thickBot="1" x14ac:dyDescent="0.25">
      <c r="A37" s="439"/>
      <c r="B37" s="485"/>
      <c r="C37" s="152" t="s">
        <v>308</v>
      </c>
      <c r="D37" s="153"/>
      <c r="E37" s="154"/>
      <c r="F37" s="154"/>
      <c r="G37" s="155"/>
      <c r="H37" s="156"/>
      <c r="I37" s="157"/>
      <c r="J37" s="157" t="s">
        <v>247</v>
      </c>
      <c r="K37" s="158"/>
      <c r="L37" s="159"/>
      <c r="M37" s="160" t="s">
        <v>247</v>
      </c>
      <c r="N37" s="160"/>
      <c r="O37" s="161"/>
      <c r="P37" s="162"/>
      <c r="Q37" s="163"/>
      <c r="R37" s="163"/>
      <c r="S37" s="164"/>
      <c r="T37" s="165"/>
      <c r="U37" s="166" t="s">
        <v>247</v>
      </c>
      <c r="V37" s="166"/>
      <c r="W37" s="167"/>
      <c r="X37" s="168" t="s">
        <v>247</v>
      </c>
      <c r="Y37" s="169"/>
      <c r="Z37" s="169"/>
      <c r="AA37" s="170"/>
      <c r="AB37" s="171"/>
      <c r="AC37" s="172" t="s">
        <v>247</v>
      </c>
      <c r="AD37" s="172"/>
      <c r="AE37" s="173"/>
      <c r="AF37" s="156"/>
      <c r="AG37" s="157"/>
      <c r="AH37" s="157"/>
      <c r="AI37" s="158"/>
      <c r="AJ37" s="174" t="s">
        <v>247</v>
      </c>
      <c r="AK37" s="160"/>
      <c r="AL37" s="160"/>
      <c r="AM37" s="161"/>
      <c r="AN37" s="162"/>
      <c r="AO37" s="163"/>
      <c r="AP37" s="163"/>
      <c r="AQ37" s="164" t="s">
        <v>247</v>
      </c>
      <c r="AR37" s="165"/>
      <c r="AS37" s="166"/>
      <c r="AT37" s="166"/>
      <c r="AU37" s="167"/>
      <c r="AV37" s="151">
        <f t="shared" si="50"/>
        <v>2</v>
      </c>
      <c r="AW37" s="175">
        <f t="shared" si="50"/>
        <v>3</v>
      </c>
      <c r="AX37" s="151">
        <f t="shared" si="50"/>
        <v>1</v>
      </c>
      <c r="AY37" s="151">
        <f t="shared" si="50"/>
        <v>1</v>
      </c>
    </row>
    <row r="38" spans="1:51" ht="15.75" thickBot="1" x14ac:dyDescent="0.25">
      <c r="A38" s="439"/>
      <c r="B38" s="485"/>
      <c r="C38" s="152" t="s">
        <v>71</v>
      </c>
      <c r="D38" s="153"/>
      <c r="E38" s="154"/>
      <c r="F38" s="154"/>
      <c r="G38" s="155"/>
      <c r="H38" s="156"/>
      <c r="I38" s="157"/>
      <c r="J38" s="157"/>
      <c r="K38" s="158" t="s">
        <v>247</v>
      </c>
      <c r="L38" s="159"/>
      <c r="M38" s="160"/>
      <c r="N38" s="160" t="s">
        <v>247</v>
      </c>
      <c r="O38" s="161"/>
      <c r="P38" s="162"/>
      <c r="Q38" s="163"/>
      <c r="R38" s="163"/>
      <c r="S38" s="164"/>
      <c r="T38" s="165"/>
      <c r="U38" s="166" t="s">
        <v>247</v>
      </c>
      <c r="V38" s="166"/>
      <c r="W38" s="167"/>
      <c r="X38" s="168"/>
      <c r="Y38" s="169"/>
      <c r="Z38" s="169" t="s">
        <v>247</v>
      </c>
      <c r="AA38" s="170"/>
      <c r="AB38" s="171"/>
      <c r="AC38" s="172" t="s">
        <v>247</v>
      </c>
      <c r="AD38" s="172"/>
      <c r="AE38" s="173"/>
      <c r="AF38" s="156"/>
      <c r="AG38" s="157"/>
      <c r="AH38" s="157"/>
      <c r="AI38" s="158"/>
      <c r="AJ38" s="174" t="s">
        <v>247</v>
      </c>
      <c r="AK38" s="160"/>
      <c r="AL38" s="160"/>
      <c r="AM38" s="161"/>
      <c r="AN38" s="162"/>
      <c r="AO38" s="163"/>
      <c r="AP38" s="163"/>
      <c r="AQ38" s="164" t="s">
        <v>247</v>
      </c>
      <c r="AR38" s="165"/>
      <c r="AS38" s="166"/>
      <c r="AT38" s="166"/>
      <c r="AU38" s="167"/>
      <c r="AV38" s="151">
        <f t="shared" si="50"/>
        <v>1</v>
      </c>
      <c r="AW38" s="151">
        <f t="shared" si="50"/>
        <v>2</v>
      </c>
      <c r="AX38" s="151">
        <f t="shared" si="50"/>
        <v>2</v>
      </c>
      <c r="AY38" s="151">
        <f t="shared" si="50"/>
        <v>2</v>
      </c>
    </row>
    <row r="39" spans="1:51" ht="15.75" thickBot="1" x14ac:dyDescent="0.25">
      <c r="A39" s="439"/>
      <c r="B39" s="485"/>
      <c r="C39" s="152" t="s">
        <v>72</v>
      </c>
      <c r="D39" s="153"/>
      <c r="E39" s="154"/>
      <c r="F39" s="154"/>
      <c r="G39" s="155"/>
      <c r="H39" s="156"/>
      <c r="I39" s="157"/>
      <c r="J39" s="157" t="s">
        <v>247</v>
      </c>
      <c r="K39" s="158"/>
      <c r="L39" s="159" t="s">
        <v>247</v>
      </c>
      <c r="M39" s="160"/>
      <c r="N39" s="160"/>
      <c r="O39" s="161"/>
      <c r="P39" s="162"/>
      <c r="Q39" s="163"/>
      <c r="R39" s="163"/>
      <c r="S39" s="164"/>
      <c r="T39" s="165" t="s">
        <v>247</v>
      </c>
      <c r="U39" s="166"/>
      <c r="V39" s="166"/>
      <c r="W39" s="167"/>
      <c r="X39" s="168"/>
      <c r="Y39" s="169" t="s">
        <v>247</v>
      </c>
      <c r="Z39" s="169"/>
      <c r="AA39" s="170"/>
      <c r="AB39" s="171"/>
      <c r="AC39" s="172" t="s">
        <v>247</v>
      </c>
      <c r="AD39" s="172"/>
      <c r="AE39" s="173"/>
      <c r="AF39" s="156"/>
      <c r="AG39" s="157"/>
      <c r="AH39" s="157"/>
      <c r="AI39" s="158"/>
      <c r="AJ39" s="174" t="s">
        <v>247</v>
      </c>
      <c r="AK39" s="160"/>
      <c r="AL39" s="160"/>
      <c r="AM39" s="161"/>
      <c r="AN39" s="162"/>
      <c r="AO39" s="163"/>
      <c r="AP39" s="163"/>
      <c r="AQ39" s="164" t="s">
        <v>247</v>
      </c>
      <c r="AR39" s="165"/>
      <c r="AS39" s="166"/>
      <c r="AT39" s="166"/>
      <c r="AU39" s="167"/>
      <c r="AV39" s="240">
        <f t="shared" si="50"/>
        <v>3</v>
      </c>
      <c r="AW39" s="240">
        <f t="shared" si="50"/>
        <v>2</v>
      </c>
      <c r="AX39" s="151">
        <f t="shared" si="50"/>
        <v>1</v>
      </c>
      <c r="AY39" s="151">
        <f t="shared" si="50"/>
        <v>1</v>
      </c>
    </row>
    <row r="40" spans="1:51" ht="15.75" thickBot="1" x14ac:dyDescent="0.25">
      <c r="A40" s="439"/>
      <c r="B40" s="485"/>
      <c r="C40" s="152" t="s">
        <v>309</v>
      </c>
      <c r="D40" s="153"/>
      <c r="E40" s="154"/>
      <c r="F40" s="154"/>
      <c r="G40" s="155"/>
      <c r="H40" s="156"/>
      <c r="I40" s="157"/>
      <c r="J40" s="157"/>
      <c r="K40" s="158" t="s">
        <v>247</v>
      </c>
      <c r="L40" s="159" t="s">
        <v>247</v>
      </c>
      <c r="M40" s="160"/>
      <c r="N40" s="160"/>
      <c r="O40" s="161"/>
      <c r="P40" s="162"/>
      <c r="Q40" s="163"/>
      <c r="R40" s="163"/>
      <c r="S40" s="164"/>
      <c r="T40" s="165"/>
      <c r="U40" s="166" t="s">
        <v>247</v>
      </c>
      <c r="V40" s="166"/>
      <c r="W40" s="167"/>
      <c r="X40" s="168"/>
      <c r="Y40" s="169" t="s">
        <v>247</v>
      </c>
      <c r="Z40" s="169"/>
      <c r="AA40" s="170"/>
      <c r="AB40" s="171"/>
      <c r="AC40" s="172" t="s">
        <v>247</v>
      </c>
      <c r="AD40" s="172"/>
      <c r="AE40" s="173"/>
      <c r="AF40" s="156"/>
      <c r="AG40" s="157"/>
      <c r="AH40" s="157"/>
      <c r="AI40" s="158"/>
      <c r="AJ40" s="174" t="s">
        <v>247</v>
      </c>
      <c r="AK40" s="160"/>
      <c r="AL40" s="160"/>
      <c r="AM40" s="161"/>
      <c r="AN40" s="162"/>
      <c r="AO40" s="163"/>
      <c r="AP40" s="163" t="s">
        <v>247</v>
      </c>
      <c r="AQ40" s="164"/>
      <c r="AR40" s="165"/>
      <c r="AS40" s="166"/>
      <c r="AT40" s="166"/>
      <c r="AU40" s="167"/>
      <c r="AV40" s="240">
        <f t="shared" si="50"/>
        <v>2</v>
      </c>
      <c r="AW40" s="240">
        <f t="shared" si="50"/>
        <v>3</v>
      </c>
      <c r="AX40" s="151">
        <f t="shared" si="50"/>
        <v>1</v>
      </c>
      <c r="AY40" s="151">
        <f t="shared" si="50"/>
        <v>1</v>
      </c>
    </row>
    <row r="41" spans="1:51" ht="15.75" thickBot="1" x14ac:dyDescent="0.25">
      <c r="A41" s="439"/>
      <c r="B41" s="485"/>
      <c r="C41" s="152" t="s">
        <v>310</v>
      </c>
      <c r="D41" s="153"/>
      <c r="E41" s="154"/>
      <c r="F41" s="154"/>
      <c r="G41" s="155"/>
      <c r="H41" s="156"/>
      <c r="I41" s="157"/>
      <c r="J41" s="157" t="s">
        <v>247</v>
      </c>
      <c r="K41" s="158"/>
      <c r="L41" s="159" t="s">
        <v>247</v>
      </c>
      <c r="M41" s="160"/>
      <c r="N41" s="160"/>
      <c r="O41" s="161"/>
      <c r="P41" s="162"/>
      <c r="Q41" s="163"/>
      <c r="R41" s="163"/>
      <c r="S41" s="164"/>
      <c r="T41" s="165" t="s">
        <v>247</v>
      </c>
      <c r="U41" s="166"/>
      <c r="V41" s="166"/>
      <c r="W41" s="167"/>
      <c r="X41" s="168" t="s">
        <v>247</v>
      </c>
      <c r="Y41" s="169"/>
      <c r="Z41" s="169"/>
      <c r="AA41" s="170"/>
      <c r="AB41" s="171" t="s">
        <v>247</v>
      </c>
      <c r="AC41" s="172"/>
      <c r="AD41" s="172"/>
      <c r="AE41" s="173"/>
      <c r="AF41" s="156"/>
      <c r="AG41" s="157"/>
      <c r="AH41" s="157"/>
      <c r="AI41" s="158"/>
      <c r="AJ41" s="174" t="s">
        <v>247</v>
      </c>
      <c r="AK41" s="160"/>
      <c r="AL41" s="160"/>
      <c r="AM41" s="161"/>
      <c r="AN41" s="162"/>
      <c r="AO41" s="163"/>
      <c r="AP41" s="163" t="s">
        <v>247</v>
      </c>
      <c r="AQ41" s="164"/>
      <c r="AR41" s="165"/>
      <c r="AS41" s="166"/>
      <c r="AT41" s="166"/>
      <c r="AU41" s="167"/>
      <c r="AV41" s="175">
        <f t="shared" si="50"/>
        <v>5</v>
      </c>
      <c r="AW41" s="151">
        <f t="shared" si="50"/>
        <v>0</v>
      </c>
      <c r="AX41" s="151">
        <f t="shared" si="50"/>
        <v>2</v>
      </c>
      <c r="AY41" s="151">
        <f t="shared" si="50"/>
        <v>0</v>
      </c>
    </row>
    <row r="42" spans="1:51" ht="15.75" thickBot="1" x14ac:dyDescent="0.25">
      <c r="A42" s="439"/>
      <c r="B42" s="485"/>
      <c r="C42" s="176" t="s">
        <v>73</v>
      </c>
      <c r="D42" s="104"/>
      <c r="E42" s="105"/>
      <c r="F42" s="105"/>
      <c r="G42" s="106"/>
      <c r="H42" s="177"/>
      <c r="I42" s="178"/>
      <c r="J42" s="178" t="s">
        <v>247</v>
      </c>
      <c r="K42" s="179"/>
      <c r="L42" s="180"/>
      <c r="M42" s="181" t="s">
        <v>247</v>
      </c>
      <c r="N42" s="181"/>
      <c r="O42" s="182"/>
      <c r="P42" s="183"/>
      <c r="Q42" s="184"/>
      <c r="R42" s="184"/>
      <c r="S42" s="185"/>
      <c r="T42" s="186" t="s">
        <v>247</v>
      </c>
      <c r="U42" s="187"/>
      <c r="V42" s="187"/>
      <c r="W42" s="188"/>
      <c r="X42" s="189" t="s">
        <v>247</v>
      </c>
      <c r="Y42" s="190"/>
      <c r="Z42" s="190"/>
      <c r="AA42" s="191"/>
      <c r="AB42" s="192"/>
      <c r="AC42" s="193" t="s">
        <v>247</v>
      </c>
      <c r="AD42" s="193"/>
      <c r="AE42" s="194"/>
      <c r="AF42" s="177"/>
      <c r="AG42" s="178"/>
      <c r="AH42" s="178"/>
      <c r="AI42" s="179"/>
      <c r="AJ42" s="195" t="s">
        <v>247</v>
      </c>
      <c r="AK42" s="181"/>
      <c r="AL42" s="181"/>
      <c r="AM42" s="182"/>
      <c r="AN42" s="183"/>
      <c r="AO42" s="184"/>
      <c r="AP42" s="184"/>
      <c r="AQ42" s="185" t="s">
        <v>247</v>
      </c>
      <c r="AR42" s="186"/>
      <c r="AS42" s="187"/>
      <c r="AT42" s="187"/>
      <c r="AU42" s="188"/>
      <c r="AV42" s="240">
        <f t="shared" si="50"/>
        <v>3</v>
      </c>
      <c r="AW42" s="240">
        <f t="shared" si="50"/>
        <v>2</v>
      </c>
      <c r="AX42" s="151">
        <f t="shared" si="50"/>
        <v>1</v>
      </c>
      <c r="AY42" s="151">
        <f t="shared" si="50"/>
        <v>1</v>
      </c>
    </row>
    <row r="43" spans="1:51" ht="15.75" thickBot="1" x14ac:dyDescent="0.25">
      <c r="A43" s="439"/>
      <c r="B43" s="196" t="s">
        <v>298</v>
      </c>
      <c r="C43" s="238" t="str">
        <f>B34</f>
        <v>CLIMA ESCOLAR</v>
      </c>
      <c r="D43" s="318">
        <f>COUNT(D34:D42)+COUNTIFS(D34:D42,"X")</f>
        <v>0</v>
      </c>
      <c r="E43" s="197">
        <f t="shared" ref="E43:AA43" si="51">COUNT(E34:E42)+COUNTIFS(E34:E42,"X")</f>
        <v>0</v>
      </c>
      <c r="F43" s="197">
        <f t="shared" si="51"/>
        <v>0</v>
      </c>
      <c r="G43" s="198">
        <f t="shared" si="51"/>
        <v>0</v>
      </c>
      <c r="H43" s="199">
        <f t="shared" si="51"/>
        <v>0</v>
      </c>
      <c r="I43" s="200">
        <f t="shared" si="51"/>
        <v>1</v>
      </c>
      <c r="J43" s="200">
        <f t="shared" si="51"/>
        <v>4</v>
      </c>
      <c r="K43" s="201">
        <f t="shared" si="51"/>
        <v>4</v>
      </c>
      <c r="L43" s="202">
        <f t="shared" si="51"/>
        <v>4</v>
      </c>
      <c r="M43" s="203">
        <f>COUNT(M34:M42)+COUNTIFS(M34:M42,"X")</f>
        <v>3</v>
      </c>
      <c r="N43" s="203">
        <f t="shared" si="51"/>
        <v>2</v>
      </c>
      <c r="O43" s="204">
        <f t="shared" si="51"/>
        <v>0</v>
      </c>
      <c r="P43" s="205">
        <f t="shared" si="51"/>
        <v>0</v>
      </c>
      <c r="Q43" s="206">
        <f t="shared" si="51"/>
        <v>0</v>
      </c>
      <c r="R43" s="206">
        <f t="shared" si="51"/>
        <v>0</v>
      </c>
      <c r="S43" s="207">
        <f t="shared" si="51"/>
        <v>0</v>
      </c>
      <c r="T43" s="208">
        <f t="shared" si="51"/>
        <v>5</v>
      </c>
      <c r="U43" s="209">
        <f t="shared" si="51"/>
        <v>3</v>
      </c>
      <c r="V43" s="209">
        <f t="shared" si="51"/>
        <v>1</v>
      </c>
      <c r="W43" s="210">
        <f t="shared" si="51"/>
        <v>0</v>
      </c>
      <c r="X43" s="211">
        <f t="shared" si="51"/>
        <v>3</v>
      </c>
      <c r="Y43" s="212">
        <f t="shared" si="51"/>
        <v>5</v>
      </c>
      <c r="Z43" s="212">
        <f t="shared" si="51"/>
        <v>1</v>
      </c>
      <c r="AA43" s="213">
        <f t="shared" si="51"/>
        <v>0</v>
      </c>
      <c r="AB43" s="214">
        <f>COUNT(AB34:AB42)+COUNTIFS(AB34:AB42,"X")</f>
        <v>1</v>
      </c>
      <c r="AC43" s="214">
        <f t="shared" ref="AC43:AJ43" si="52">COUNT(AC34:AC42)+COUNTIFS(AC34:AC42,"X")</f>
        <v>8</v>
      </c>
      <c r="AD43" s="214">
        <f t="shared" si="52"/>
        <v>0</v>
      </c>
      <c r="AE43" s="214">
        <f t="shared" si="52"/>
        <v>0</v>
      </c>
      <c r="AF43" s="199">
        <f t="shared" si="52"/>
        <v>0</v>
      </c>
      <c r="AG43" s="200">
        <f t="shared" si="52"/>
        <v>0</v>
      </c>
      <c r="AH43" s="200">
        <f t="shared" si="52"/>
        <v>0</v>
      </c>
      <c r="AI43" s="201">
        <f t="shared" si="52"/>
        <v>0</v>
      </c>
      <c r="AJ43" s="202">
        <f t="shared" si="52"/>
        <v>9</v>
      </c>
      <c r="AK43" s="203">
        <f>COUNT(AK34:AK42)+COUNTIFS(AK34:AK42,"X")</f>
        <v>0</v>
      </c>
      <c r="AL43" s="203">
        <f t="shared" ref="AL43:AU43" si="53">COUNT(AL34:AL42)+COUNTIFS(AL34:AL42,"X")</f>
        <v>0</v>
      </c>
      <c r="AM43" s="204">
        <f t="shared" si="53"/>
        <v>0</v>
      </c>
      <c r="AN43" s="205">
        <f t="shared" si="53"/>
        <v>0</v>
      </c>
      <c r="AO43" s="206">
        <f t="shared" si="53"/>
        <v>1</v>
      </c>
      <c r="AP43" s="206">
        <f t="shared" si="53"/>
        <v>3</v>
      </c>
      <c r="AQ43" s="207">
        <f t="shared" si="53"/>
        <v>5</v>
      </c>
      <c r="AR43" s="208">
        <f t="shared" si="53"/>
        <v>0</v>
      </c>
      <c r="AS43" s="209">
        <f t="shared" si="53"/>
        <v>0</v>
      </c>
      <c r="AT43" s="209">
        <f t="shared" si="53"/>
        <v>0</v>
      </c>
      <c r="AU43" s="210">
        <f t="shared" si="53"/>
        <v>0</v>
      </c>
      <c r="AV43" s="215">
        <f>AV34+AV35+AV36+AV37+AV38+AV39+AV40+AV41+AV42</f>
        <v>22</v>
      </c>
      <c r="AW43" s="215">
        <f t="shared" ref="AW43:AY43" si="54">AW34+AW35+AW36+AW37+AW38+AW39+AW40+AW41+AW42</f>
        <v>21</v>
      </c>
      <c r="AX43" s="215">
        <f t="shared" si="54"/>
        <v>11</v>
      </c>
      <c r="AY43" s="215">
        <f t="shared" si="54"/>
        <v>9</v>
      </c>
    </row>
    <row r="44" spans="1:51" ht="15.75" thickBot="1" x14ac:dyDescent="0.25">
      <c r="A44" s="439"/>
      <c r="B44" s="485" t="s">
        <v>239</v>
      </c>
      <c r="C44" s="216" t="s">
        <v>60</v>
      </c>
      <c r="D44" s="217"/>
      <c r="E44" s="218"/>
      <c r="F44" s="218"/>
      <c r="G44" s="219"/>
      <c r="H44" s="220"/>
      <c r="I44" s="221"/>
      <c r="J44" s="221"/>
      <c r="K44" s="222" t="s">
        <v>247</v>
      </c>
      <c r="L44" s="223"/>
      <c r="M44" s="224" t="s">
        <v>247</v>
      </c>
      <c r="N44" s="224"/>
      <c r="O44" s="225"/>
      <c r="P44" s="226"/>
      <c r="Q44" s="227"/>
      <c r="R44" s="227"/>
      <c r="S44" s="228"/>
      <c r="T44" s="229" t="s">
        <v>247</v>
      </c>
      <c r="U44" s="230"/>
      <c r="V44" s="230"/>
      <c r="W44" s="231"/>
      <c r="X44" s="232"/>
      <c r="Y44" s="233" t="s">
        <v>247</v>
      </c>
      <c r="Z44" s="233"/>
      <c r="AA44" s="234"/>
      <c r="AB44" s="235"/>
      <c r="AC44" s="236"/>
      <c r="AD44" s="236" t="s">
        <v>247</v>
      </c>
      <c r="AE44" s="237"/>
      <c r="AF44" s="220"/>
      <c r="AG44" s="221"/>
      <c r="AH44" s="221"/>
      <c r="AI44" s="222"/>
      <c r="AJ44" s="239" t="s">
        <v>247</v>
      </c>
      <c r="AK44" s="224"/>
      <c r="AL44" s="224"/>
      <c r="AM44" s="225"/>
      <c r="AN44" s="226"/>
      <c r="AO44" s="227"/>
      <c r="AP44" s="227" t="s">
        <v>247</v>
      </c>
      <c r="AQ44" s="228"/>
      <c r="AR44" s="229"/>
      <c r="AS44" s="230"/>
      <c r="AT44" s="230"/>
      <c r="AU44" s="231"/>
      <c r="AV44" s="151">
        <f t="shared" ref="AV44:AY47" si="55">COUNTA(D44,H44,L44,P44,T44,X44,AB44,AF44,AJ44,AN44,AR44)</f>
        <v>2</v>
      </c>
      <c r="AW44" s="175">
        <f t="shared" si="55"/>
        <v>2</v>
      </c>
      <c r="AX44" s="151">
        <f t="shared" si="55"/>
        <v>2</v>
      </c>
      <c r="AY44" s="151">
        <f t="shared" si="55"/>
        <v>1</v>
      </c>
    </row>
    <row r="45" spans="1:51" ht="15.75" thickBot="1" x14ac:dyDescent="0.25">
      <c r="A45" s="439"/>
      <c r="B45" s="485"/>
      <c r="C45" s="152" t="s">
        <v>74</v>
      </c>
      <c r="D45" s="153"/>
      <c r="E45" s="154"/>
      <c r="F45" s="154"/>
      <c r="G45" s="155"/>
      <c r="H45" s="156"/>
      <c r="I45" s="157"/>
      <c r="J45" s="157"/>
      <c r="K45" s="158" t="s">
        <v>247</v>
      </c>
      <c r="L45" s="159"/>
      <c r="M45" s="160" t="s">
        <v>247</v>
      </c>
      <c r="N45" s="160"/>
      <c r="O45" s="161"/>
      <c r="P45" s="162"/>
      <c r="Q45" s="163"/>
      <c r="R45" s="163"/>
      <c r="S45" s="164"/>
      <c r="T45" s="165" t="s">
        <v>247</v>
      </c>
      <c r="U45" s="166"/>
      <c r="V45" s="166"/>
      <c r="W45" s="167"/>
      <c r="X45" s="168"/>
      <c r="Y45" s="169" t="s">
        <v>247</v>
      </c>
      <c r="Z45" s="169"/>
      <c r="AA45" s="170"/>
      <c r="AB45" s="171"/>
      <c r="AC45" s="172" t="s">
        <v>247</v>
      </c>
      <c r="AD45" s="172"/>
      <c r="AE45" s="173"/>
      <c r="AF45" s="156"/>
      <c r="AG45" s="157"/>
      <c r="AH45" s="157"/>
      <c r="AI45" s="158"/>
      <c r="AJ45" s="174" t="s">
        <v>247</v>
      </c>
      <c r="AK45" s="160"/>
      <c r="AL45" s="160"/>
      <c r="AM45" s="161"/>
      <c r="AN45" s="162"/>
      <c r="AO45" s="163"/>
      <c r="AP45" s="163" t="s">
        <v>247</v>
      </c>
      <c r="AQ45" s="164"/>
      <c r="AR45" s="165"/>
      <c r="AS45" s="166"/>
      <c r="AT45" s="166"/>
      <c r="AU45" s="167"/>
      <c r="AV45" s="151">
        <f t="shared" si="55"/>
        <v>2</v>
      </c>
      <c r="AW45" s="175">
        <f t="shared" si="55"/>
        <v>3</v>
      </c>
      <c r="AX45" s="151">
        <f t="shared" si="55"/>
        <v>1</v>
      </c>
      <c r="AY45" s="151">
        <f t="shared" si="55"/>
        <v>1</v>
      </c>
    </row>
    <row r="46" spans="1:51" ht="15.75" thickBot="1" x14ac:dyDescent="0.25">
      <c r="A46" s="439"/>
      <c r="B46" s="485"/>
      <c r="C46" s="152" t="s">
        <v>75</v>
      </c>
      <c r="D46" s="153"/>
      <c r="E46" s="154"/>
      <c r="F46" s="154"/>
      <c r="G46" s="155"/>
      <c r="H46" s="156"/>
      <c r="I46" s="157"/>
      <c r="J46" s="157" t="s">
        <v>247</v>
      </c>
      <c r="K46" s="158"/>
      <c r="L46" s="159" t="s">
        <v>247</v>
      </c>
      <c r="M46" s="160"/>
      <c r="N46" s="160"/>
      <c r="O46" s="161"/>
      <c r="P46" s="162"/>
      <c r="Q46" s="163"/>
      <c r="R46" s="163"/>
      <c r="S46" s="164"/>
      <c r="T46" s="165"/>
      <c r="U46" s="166" t="s">
        <v>247</v>
      </c>
      <c r="V46" s="166"/>
      <c r="W46" s="167"/>
      <c r="X46" s="168"/>
      <c r="Y46" s="169"/>
      <c r="Z46" s="169" t="s">
        <v>247</v>
      </c>
      <c r="AA46" s="170"/>
      <c r="AB46" s="171"/>
      <c r="AC46" s="172" t="s">
        <v>247</v>
      </c>
      <c r="AD46" s="172"/>
      <c r="AE46" s="173"/>
      <c r="AF46" s="156"/>
      <c r="AG46" s="157"/>
      <c r="AH46" s="157"/>
      <c r="AI46" s="158"/>
      <c r="AJ46" s="174" t="s">
        <v>247</v>
      </c>
      <c r="AK46" s="160"/>
      <c r="AL46" s="160"/>
      <c r="AM46" s="161"/>
      <c r="AN46" s="162"/>
      <c r="AO46" s="163"/>
      <c r="AP46" s="163"/>
      <c r="AQ46" s="164" t="s">
        <v>247</v>
      </c>
      <c r="AR46" s="165"/>
      <c r="AS46" s="166"/>
      <c r="AT46" s="166"/>
      <c r="AU46" s="167"/>
      <c r="AV46" s="151">
        <f t="shared" si="55"/>
        <v>2</v>
      </c>
      <c r="AW46" s="151">
        <f t="shared" si="55"/>
        <v>2</v>
      </c>
      <c r="AX46" s="151">
        <f t="shared" si="55"/>
        <v>2</v>
      </c>
      <c r="AY46" s="151">
        <f t="shared" si="55"/>
        <v>1</v>
      </c>
    </row>
    <row r="47" spans="1:51" ht="15.75" thickBot="1" x14ac:dyDescent="0.25">
      <c r="A47" s="439"/>
      <c r="B47" s="485"/>
      <c r="C47" s="176" t="s">
        <v>311</v>
      </c>
      <c r="D47" s="104"/>
      <c r="E47" s="105"/>
      <c r="F47" s="105"/>
      <c r="G47" s="106"/>
      <c r="H47" s="177"/>
      <c r="I47" s="178"/>
      <c r="J47" s="178" t="s">
        <v>247</v>
      </c>
      <c r="K47" s="179"/>
      <c r="L47" s="241"/>
      <c r="M47" s="242"/>
      <c r="N47" s="242"/>
      <c r="O47" s="243"/>
      <c r="P47" s="183"/>
      <c r="Q47" s="184"/>
      <c r="R47" s="184"/>
      <c r="S47" s="185"/>
      <c r="T47" s="186" t="s">
        <v>247</v>
      </c>
      <c r="U47" s="187"/>
      <c r="V47" s="187"/>
      <c r="W47" s="188"/>
      <c r="X47" s="189" t="s">
        <v>247</v>
      </c>
      <c r="Y47" s="190"/>
      <c r="Z47" s="190"/>
      <c r="AA47" s="191"/>
      <c r="AB47" s="192" t="s">
        <v>247</v>
      </c>
      <c r="AC47" s="193"/>
      <c r="AD47" s="193"/>
      <c r="AE47" s="194"/>
      <c r="AF47" s="177"/>
      <c r="AG47" s="178"/>
      <c r="AH47" s="178"/>
      <c r="AI47" s="179"/>
      <c r="AJ47" s="195" t="s">
        <v>247</v>
      </c>
      <c r="AK47" s="181"/>
      <c r="AL47" s="181"/>
      <c r="AM47" s="182"/>
      <c r="AN47" s="183"/>
      <c r="AO47" s="184"/>
      <c r="AP47" s="184" t="s">
        <v>247</v>
      </c>
      <c r="AQ47" s="185"/>
      <c r="AR47" s="186"/>
      <c r="AS47" s="187"/>
      <c r="AT47" s="187"/>
      <c r="AU47" s="188"/>
      <c r="AV47" s="240">
        <f t="shared" si="55"/>
        <v>4</v>
      </c>
      <c r="AW47" s="240">
        <f t="shared" si="55"/>
        <v>0</v>
      </c>
      <c r="AX47" s="151">
        <f t="shared" si="55"/>
        <v>2</v>
      </c>
      <c r="AY47" s="151">
        <f t="shared" si="55"/>
        <v>0</v>
      </c>
    </row>
    <row r="48" spans="1:51" ht="15.75" thickBot="1" x14ac:dyDescent="0.25">
      <c r="A48" s="439"/>
      <c r="B48" s="196" t="s">
        <v>298</v>
      </c>
      <c r="C48" s="238" t="str">
        <f>B44</f>
        <v>RELACIONES CON EL ENTORNO</v>
      </c>
      <c r="D48" s="318">
        <f>COUNT(D44:D47)+COUNTIFS(D44:D47,"X")</f>
        <v>0</v>
      </c>
      <c r="E48" s="197">
        <f t="shared" ref="E48:AA48" si="56">COUNT(E44:E47)+COUNTIFS(E44:E47,"X")</f>
        <v>0</v>
      </c>
      <c r="F48" s="197">
        <f t="shared" si="56"/>
        <v>0</v>
      </c>
      <c r="G48" s="198">
        <f t="shared" si="56"/>
        <v>0</v>
      </c>
      <c r="H48" s="199">
        <f t="shared" si="56"/>
        <v>0</v>
      </c>
      <c r="I48" s="200">
        <f t="shared" si="56"/>
        <v>0</v>
      </c>
      <c r="J48" s="200">
        <f t="shared" si="56"/>
        <v>2</v>
      </c>
      <c r="K48" s="201">
        <f t="shared" si="56"/>
        <v>2</v>
      </c>
      <c r="L48" s="202">
        <f t="shared" si="56"/>
        <v>1</v>
      </c>
      <c r="M48" s="203">
        <f t="shared" si="56"/>
        <v>2</v>
      </c>
      <c r="N48" s="203">
        <f t="shared" si="56"/>
        <v>0</v>
      </c>
      <c r="O48" s="204">
        <f t="shared" si="56"/>
        <v>0</v>
      </c>
      <c r="P48" s="205">
        <f t="shared" si="56"/>
        <v>0</v>
      </c>
      <c r="Q48" s="206">
        <f t="shared" si="56"/>
        <v>0</v>
      </c>
      <c r="R48" s="206">
        <f t="shared" si="56"/>
        <v>0</v>
      </c>
      <c r="S48" s="207">
        <f t="shared" si="56"/>
        <v>0</v>
      </c>
      <c r="T48" s="208">
        <f t="shared" si="56"/>
        <v>3</v>
      </c>
      <c r="U48" s="209">
        <f t="shared" si="56"/>
        <v>1</v>
      </c>
      <c r="V48" s="209">
        <f t="shared" si="56"/>
        <v>0</v>
      </c>
      <c r="W48" s="210">
        <f t="shared" si="56"/>
        <v>0</v>
      </c>
      <c r="X48" s="211">
        <f t="shared" si="56"/>
        <v>1</v>
      </c>
      <c r="Y48" s="212">
        <f t="shared" si="56"/>
        <v>2</v>
      </c>
      <c r="Z48" s="212">
        <f t="shared" si="56"/>
        <v>1</v>
      </c>
      <c r="AA48" s="213">
        <f t="shared" si="56"/>
        <v>0</v>
      </c>
      <c r="AB48" s="214">
        <f>COUNT(AB44:AB47)+COUNTIFS(AB44:AB47,"X")</f>
        <v>1</v>
      </c>
      <c r="AC48" s="214">
        <f t="shared" ref="AC48:AU48" si="57">COUNT(AC44:AC47)+COUNTIFS(AC44:AC47,"X")</f>
        <v>2</v>
      </c>
      <c r="AD48" s="214">
        <f t="shared" si="57"/>
        <v>1</v>
      </c>
      <c r="AE48" s="214">
        <f t="shared" si="57"/>
        <v>0</v>
      </c>
      <c r="AF48" s="199">
        <f t="shared" si="57"/>
        <v>0</v>
      </c>
      <c r="AG48" s="200">
        <f t="shared" si="57"/>
        <v>0</v>
      </c>
      <c r="AH48" s="200">
        <f t="shared" si="57"/>
        <v>0</v>
      </c>
      <c r="AI48" s="201">
        <f t="shared" si="57"/>
        <v>0</v>
      </c>
      <c r="AJ48" s="202">
        <f t="shared" si="57"/>
        <v>4</v>
      </c>
      <c r="AK48" s="203">
        <f t="shared" si="57"/>
        <v>0</v>
      </c>
      <c r="AL48" s="203">
        <f t="shared" si="57"/>
        <v>0</v>
      </c>
      <c r="AM48" s="204">
        <f t="shared" si="57"/>
        <v>0</v>
      </c>
      <c r="AN48" s="205">
        <f t="shared" si="57"/>
        <v>0</v>
      </c>
      <c r="AO48" s="206">
        <f t="shared" si="57"/>
        <v>0</v>
      </c>
      <c r="AP48" s="206">
        <f t="shared" si="57"/>
        <v>3</v>
      </c>
      <c r="AQ48" s="207">
        <f t="shared" si="57"/>
        <v>1</v>
      </c>
      <c r="AR48" s="208">
        <f t="shared" si="57"/>
        <v>0</v>
      </c>
      <c r="AS48" s="209">
        <f t="shared" si="57"/>
        <v>0</v>
      </c>
      <c r="AT48" s="209">
        <f t="shared" si="57"/>
        <v>0</v>
      </c>
      <c r="AU48" s="210">
        <f t="shared" si="57"/>
        <v>0</v>
      </c>
      <c r="AV48" s="215">
        <f>AV47+AV46+AV45+AV44</f>
        <v>10</v>
      </c>
      <c r="AW48" s="215">
        <f t="shared" ref="AW48:AY48" si="58">AW47+AW46+AW45+AW44</f>
        <v>7</v>
      </c>
      <c r="AX48" s="215">
        <f t="shared" si="58"/>
        <v>7</v>
      </c>
      <c r="AY48" s="215">
        <f t="shared" si="58"/>
        <v>3</v>
      </c>
    </row>
    <row r="49" spans="1:51" x14ac:dyDescent="0.2">
      <c r="A49" s="439"/>
      <c r="B49" s="319" t="s">
        <v>312</v>
      </c>
      <c r="C49" s="492" t="str">
        <f>A9</f>
        <v>GESTION DIRECTIVA</v>
      </c>
      <c r="D49" s="217">
        <f>D48+D43+D33+D28+D19+D13</f>
        <v>0</v>
      </c>
      <c r="E49" s="218">
        <f t="shared" ref="E49:AA49" si="59">E48+E43+E33+E28+E19+E13</f>
        <v>0</v>
      </c>
      <c r="F49" s="218">
        <f t="shared" si="59"/>
        <v>0</v>
      </c>
      <c r="G49" s="219">
        <f t="shared" si="59"/>
        <v>0</v>
      </c>
      <c r="H49" s="244">
        <f t="shared" si="59"/>
        <v>1</v>
      </c>
      <c r="I49" s="245">
        <f t="shared" si="59"/>
        <v>3</v>
      </c>
      <c r="J49" s="245">
        <f t="shared" si="59"/>
        <v>9</v>
      </c>
      <c r="K49" s="246">
        <f t="shared" si="59"/>
        <v>21</v>
      </c>
      <c r="L49" s="247">
        <f t="shared" si="59"/>
        <v>9</v>
      </c>
      <c r="M49" s="248">
        <f t="shared" si="59"/>
        <v>13</v>
      </c>
      <c r="N49" s="248">
        <f t="shared" si="59"/>
        <v>11</v>
      </c>
      <c r="O49" s="249">
        <f t="shared" si="59"/>
        <v>0</v>
      </c>
      <c r="P49" s="250">
        <f t="shared" si="59"/>
        <v>0</v>
      </c>
      <c r="Q49" s="251">
        <f t="shared" si="59"/>
        <v>0</v>
      </c>
      <c r="R49" s="251">
        <f t="shared" si="59"/>
        <v>0</v>
      </c>
      <c r="S49" s="252">
        <f t="shared" si="59"/>
        <v>0</v>
      </c>
      <c r="T49" s="253">
        <f t="shared" si="59"/>
        <v>20</v>
      </c>
      <c r="U49" s="254">
        <f t="shared" si="59"/>
        <v>11</v>
      </c>
      <c r="V49" s="254">
        <f t="shared" si="59"/>
        <v>3</v>
      </c>
      <c r="W49" s="255">
        <f t="shared" si="59"/>
        <v>0</v>
      </c>
      <c r="X49" s="256">
        <f>X48+X43+X33+X28+X19+X13</f>
        <v>9</v>
      </c>
      <c r="Y49" s="257">
        <f t="shared" si="59"/>
        <v>19</v>
      </c>
      <c r="Z49" s="257">
        <f t="shared" si="59"/>
        <v>6</v>
      </c>
      <c r="AA49" s="258">
        <f t="shared" si="59"/>
        <v>0</v>
      </c>
      <c r="AB49" s="259">
        <f>AB48+AB43+AB33+AB28+AB19+AB13</f>
        <v>6</v>
      </c>
      <c r="AC49" s="260">
        <f t="shared" ref="AC49:AY49" si="60">AC48+AC43+AC33+AC28+AC19+AC13</f>
        <v>17</v>
      </c>
      <c r="AD49" s="260">
        <f t="shared" si="60"/>
        <v>11</v>
      </c>
      <c r="AE49" s="261">
        <f t="shared" si="60"/>
        <v>0</v>
      </c>
      <c r="AF49" s="244">
        <f t="shared" si="60"/>
        <v>0</v>
      </c>
      <c r="AG49" s="245">
        <f t="shared" si="60"/>
        <v>0</v>
      </c>
      <c r="AH49" s="245">
        <f t="shared" si="60"/>
        <v>0</v>
      </c>
      <c r="AI49" s="246">
        <f t="shared" si="60"/>
        <v>0</v>
      </c>
      <c r="AJ49" s="247">
        <f t="shared" si="60"/>
        <v>21</v>
      </c>
      <c r="AK49" s="248">
        <f t="shared" si="60"/>
        <v>3</v>
      </c>
      <c r="AL49" s="248">
        <f t="shared" si="60"/>
        <v>9</v>
      </c>
      <c r="AM49" s="249">
        <f t="shared" si="60"/>
        <v>1</v>
      </c>
      <c r="AN49" s="250">
        <f t="shared" si="60"/>
        <v>0</v>
      </c>
      <c r="AO49" s="251">
        <f t="shared" si="60"/>
        <v>3</v>
      </c>
      <c r="AP49" s="251">
        <f t="shared" si="60"/>
        <v>9</v>
      </c>
      <c r="AQ49" s="252">
        <f t="shared" si="60"/>
        <v>22</v>
      </c>
      <c r="AR49" s="253">
        <f t="shared" si="60"/>
        <v>0</v>
      </c>
      <c r="AS49" s="254">
        <f t="shared" si="60"/>
        <v>0</v>
      </c>
      <c r="AT49" s="254">
        <f t="shared" si="60"/>
        <v>0</v>
      </c>
      <c r="AU49" s="255">
        <f t="shared" si="60"/>
        <v>0</v>
      </c>
      <c r="AV49" s="262">
        <f t="shared" si="60"/>
        <v>66</v>
      </c>
      <c r="AW49" s="263">
        <f t="shared" si="60"/>
        <v>69</v>
      </c>
      <c r="AX49" s="263">
        <f t="shared" si="60"/>
        <v>58</v>
      </c>
      <c r="AY49" s="264">
        <f t="shared" si="60"/>
        <v>44</v>
      </c>
    </row>
    <row r="50" spans="1:51" ht="15.75" thickBot="1" x14ac:dyDescent="0.25">
      <c r="A50" s="440"/>
      <c r="B50" s="322" t="s">
        <v>313</v>
      </c>
      <c r="C50" s="493"/>
      <c r="D50" s="265">
        <f>D49*100%/34</f>
        <v>0</v>
      </c>
      <c r="E50" s="266">
        <f t="shared" ref="E50:AA50" si="61">E49*100%/34</f>
        <v>0</v>
      </c>
      <c r="F50" s="266">
        <f t="shared" si="61"/>
        <v>0</v>
      </c>
      <c r="G50" s="267">
        <f t="shared" si="61"/>
        <v>0</v>
      </c>
      <c r="H50" s="268">
        <f t="shared" si="61"/>
        <v>2.9411764705882353E-2</v>
      </c>
      <c r="I50" s="269">
        <f t="shared" si="61"/>
        <v>8.8235294117647065E-2</v>
      </c>
      <c r="J50" s="269">
        <f t="shared" si="61"/>
        <v>0.26470588235294118</v>
      </c>
      <c r="K50" s="270">
        <f t="shared" si="61"/>
        <v>0.61764705882352944</v>
      </c>
      <c r="L50" s="271">
        <f t="shared" si="61"/>
        <v>0.26470588235294118</v>
      </c>
      <c r="M50" s="272">
        <f t="shared" si="61"/>
        <v>0.38235294117647056</v>
      </c>
      <c r="N50" s="272">
        <f t="shared" si="61"/>
        <v>0.3235294117647059</v>
      </c>
      <c r="O50" s="273">
        <f t="shared" si="61"/>
        <v>0</v>
      </c>
      <c r="P50" s="274">
        <f t="shared" si="61"/>
        <v>0</v>
      </c>
      <c r="Q50" s="275">
        <f t="shared" si="61"/>
        <v>0</v>
      </c>
      <c r="R50" s="275">
        <f t="shared" si="61"/>
        <v>0</v>
      </c>
      <c r="S50" s="276">
        <f t="shared" si="61"/>
        <v>0</v>
      </c>
      <c r="T50" s="277">
        <f t="shared" si="61"/>
        <v>0.58823529411764708</v>
      </c>
      <c r="U50" s="278">
        <f t="shared" si="61"/>
        <v>0.3235294117647059</v>
      </c>
      <c r="V50" s="278">
        <f t="shared" si="61"/>
        <v>8.8235294117647065E-2</v>
      </c>
      <c r="W50" s="279">
        <f t="shared" si="61"/>
        <v>0</v>
      </c>
      <c r="X50" s="280">
        <f t="shared" si="61"/>
        <v>0.26470588235294118</v>
      </c>
      <c r="Y50" s="281">
        <f t="shared" si="61"/>
        <v>0.55882352941176472</v>
      </c>
      <c r="Z50" s="281">
        <f t="shared" si="61"/>
        <v>0.17647058823529413</v>
      </c>
      <c r="AA50" s="282">
        <f t="shared" si="61"/>
        <v>0</v>
      </c>
      <c r="AB50" s="283">
        <f>AB49*100%/34</f>
        <v>0.17647058823529413</v>
      </c>
      <c r="AC50" s="284">
        <f t="shared" ref="AC50:AY50" si="62">AC49*100%/34</f>
        <v>0.5</v>
      </c>
      <c r="AD50" s="284">
        <f t="shared" si="62"/>
        <v>0.3235294117647059</v>
      </c>
      <c r="AE50" s="285">
        <f t="shared" si="62"/>
        <v>0</v>
      </c>
      <c r="AF50" s="268">
        <f t="shared" si="62"/>
        <v>0</v>
      </c>
      <c r="AG50" s="269">
        <f t="shared" si="62"/>
        <v>0</v>
      </c>
      <c r="AH50" s="269">
        <f t="shared" si="62"/>
        <v>0</v>
      </c>
      <c r="AI50" s="270">
        <f t="shared" si="62"/>
        <v>0</v>
      </c>
      <c r="AJ50" s="271">
        <f t="shared" si="62"/>
        <v>0.61764705882352944</v>
      </c>
      <c r="AK50" s="272">
        <f t="shared" si="62"/>
        <v>8.8235294117647065E-2</v>
      </c>
      <c r="AL50" s="272">
        <f t="shared" si="62"/>
        <v>0.26470588235294118</v>
      </c>
      <c r="AM50" s="273">
        <f t="shared" si="62"/>
        <v>2.9411764705882353E-2</v>
      </c>
      <c r="AN50" s="274">
        <f t="shared" si="62"/>
        <v>0</v>
      </c>
      <c r="AO50" s="275">
        <f t="shared" si="62"/>
        <v>8.8235294117647065E-2</v>
      </c>
      <c r="AP50" s="275">
        <f t="shared" si="62"/>
        <v>0.26470588235294118</v>
      </c>
      <c r="AQ50" s="276">
        <f t="shared" si="62"/>
        <v>0.6470588235294118</v>
      </c>
      <c r="AR50" s="277">
        <f t="shared" si="62"/>
        <v>0</v>
      </c>
      <c r="AS50" s="278">
        <f t="shared" si="62"/>
        <v>0</v>
      </c>
      <c r="AT50" s="278">
        <f t="shared" si="62"/>
        <v>0</v>
      </c>
      <c r="AU50" s="279">
        <f t="shared" si="62"/>
        <v>0</v>
      </c>
      <c r="AV50" s="286">
        <f t="shared" si="62"/>
        <v>1.9411764705882353</v>
      </c>
      <c r="AW50" s="287">
        <f t="shared" si="62"/>
        <v>2.0294117647058822</v>
      </c>
      <c r="AX50" s="287">
        <f t="shared" si="62"/>
        <v>1.7058823529411764</v>
      </c>
      <c r="AY50" s="288">
        <f t="shared" si="62"/>
        <v>1.2941176470588236</v>
      </c>
    </row>
    <row r="51" spans="1:51" ht="15.75" customHeight="1" thickBot="1" x14ac:dyDescent="0.25">
      <c r="A51" s="438" t="s">
        <v>314</v>
      </c>
      <c r="B51" s="484" t="s">
        <v>315</v>
      </c>
      <c r="C51" s="128" t="s">
        <v>316</v>
      </c>
      <c r="D51" s="129"/>
      <c r="E51" s="130"/>
      <c r="F51" s="130"/>
      <c r="G51" s="131"/>
      <c r="H51" s="220"/>
      <c r="I51" s="221"/>
      <c r="J51" s="221"/>
      <c r="K51" s="222" t="s">
        <v>247</v>
      </c>
      <c r="L51" s="223"/>
      <c r="M51" s="224"/>
      <c r="N51" s="224" t="s">
        <v>247</v>
      </c>
      <c r="O51" s="225"/>
      <c r="P51" s="226"/>
      <c r="Q51" s="227"/>
      <c r="R51" s="227"/>
      <c r="S51" s="228"/>
      <c r="T51" s="229"/>
      <c r="U51" s="230" t="s">
        <v>247</v>
      </c>
      <c r="V51" s="230"/>
      <c r="W51" s="231"/>
      <c r="X51" s="232"/>
      <c r="Y51" s="233" t="s">
        <v>247</v>
      </c>
      <c r="Z51" s="233"/>
      <c r="AA51" s="234"/>
      <c r="AB51" s="235"/>
      <c r="AC51" s="236"/>
      <c r="AD51" s="236" t="s">
        <v>247</v>
      </c>
      <c r="AE51" s="237"/>
      <c r="AF51" s="220"/>
      <c r="AG51" s="221"/>
      <c r="AH51" s="221"/>
      <c r="AI51" s="222"/>
      <c r="AJ51" s="223"/>
      <c r="AK51" s="224"/>
      <c r="AL51" s="224"/>
      <c r="AM51" s="225" t="s">
        <v>247</v>
      </c>
      <c r="AN51" s="226"/>
      <c r="AO51" s="227"/>
      <c r="AP51" s="227" t="s">
        <v>247</v>
      </c>
      <c r="AQ51" s="228"/>
      <c r="AR51" s="229"/>
      <c r="AS51" s="230"/>
      <c r="AT51" s="230"/>
      <c r="AU51" s="231"/>
      <c r="AV51" s="151">
        <f t="shared" ref="AV51:AY55" si="63">COUNTA(D51,H51,L51,P51,T51,X51,AB51,AF51,AJ51,AN51,AR51)</f>
        <v>0</v>
      </c>
      <c r="AW51" s="151">
        <f t="shared" si="63"/>
        <v>2</v>
      </c>
      <c r="AX51" s="151">
        <f t="shared" si="63"/>
        <v>3</v>
      </c>
      <c r="AY51" s="151">
        <f t="shared" si="63"/>
        <v>2</v>
      </c>
    </row>
    <row r="52" spans="1:51" ht="15.75" thickBot="1" x14ac:dyDescent="0.25">
      <c r="A52" s="439"/>
      <c r="B52" s="485"/>
      <c r="C52" s="152" t="s">
        <v>317</v>
      </c>
      <c r="D52" s="153"/>
      <c r="E52" s="154"/>
      <c r="F52" s="154"/>
      <c r="G52" s="155"/>
      <c r="H52" s="156"/>
      <c r="I52" s="157"/>
      <c r="J52" s="157" t="s">
        <v>247</v>
      </c>
      <c r="K52" s="158"/>
      <c r="L52" s="159" t="s">
        <v>247</v>
      </c>
      <c r="M52" s="160"/>
      <c r="N52" s="160"/>
      <c r="O52" s="161"/>
      <c r="P52" s="162"/>
      <c r="Q52" s="163"/>
      <c r="R52" s="163"/>
      <c r="S52" s="164"/>
      <c r="T52" s="165" t="s">
        <v>247</v>
      </c>
      <c r="U52" s="166"/>
      <c r="V52" s="166"/>
      <c r="W52" s="167"/>
      <c r="X52" s="168"/>
      <c r="Y52" s="169"/>
      <c r="Z52" s="169" t="s">
        <v>247</v>
      </c>
      <c r="AA52" s="170"/>
      <c r="AB52" s="171"/>
      <c r="AC52" s="172"/>
      <c r="AD52" s="172" t="s">
        <v>247</v>
      </c>
      <c r="AE52" s="173"/>
      <c r="AF52" s="156"/>
      <c r="AG52" s="157"/>
      <c r="AH52" s="157"/>
      <c r="AI52" s="158"/>
      <c r="AJ52" s="159"/>
      <c r="AK52" s="160"/>
      <c r="AL52" s="160" t="s">
        <v>247</v>
      </c>
      <c r="AM52" s="161"/>
      <c r="AN52" s="162"/>
      <c r="AO52" s="163"/>
      <c r="AP52" s="163"/>
      <c r="AQ52" s="164" t="s">
        <v>247</v>
      </c>
      <c r="AR52" s="165"/>
      <c r="AS52" s="166"/>
      <c r="AT52" s="166"/>
      <c r="AU52" s="167"/>
      <c r="AV52" s="151">
        <f t="shared" si="63"/>
        <v>2</v>
      </c>
      <c r="AW52" s="151">
        <f t="shared" si="63"/>
        <v>0</v>
      </c>
      <c r="AX52" s="151">
        <f t="shared" si="63"/>
        <v>4</v>
      </c>
      <c r="AY52" s="151">
        <f t="shared" si="63"/>
        <v>1</v>
      </c>
    </row>
    <row r="53" spans="1:51" ht="15.75" thickBot="1" x14ac:dyDescent="0.25">
      <c r="A53" s="439"/>
      <c r="B53" s="485"/>
      <c r="C53" s="152" t="s">
        <v>318</v>
      </c>
      <c r="D53" s="153"/>
      <c r="E53" s="154"/>
      <c r="F53" s="154"/>
      <c r="G53" s="155"/>
      <c r="H53" s="156"/>
      <c r="I53" s="157"/>
      <c r="J53" s="157"/>
      <c r="K53" s="158" t="s">
        <v>247</v>
      </c>
      <c r="L53" s="159"/>
      <c r="M53" s="160" t="s">
        <v>247</v>
      </c>
      <c r="N53" s="160"/>
      <c r="O53" s="161"/>
      <c r="P53" s="162"/>
      <c r="Q53" s="163"/>
      <c r="R53" s="163"/>
      <c r="S53" s="164"/>
      <c r="T53" s="165" t="s">
        <v>247</v>
      </c>
      <c r="U53" s="166"/>
      <c r="V53" s="166"/>
      <c r="W53" s="167"/>
      <c r="X53" s="168"/>
      <c r="Y53" s="169" t="s">
        <v>247</v>
      </c>
      <c r="Z53" s="169"/>
      <c r="AA53" s="170"/>
      <c r="AB53" s="171"/>
      <c r="AC53" s="172"/>
      <c r="AD53" s="172"/>
      <c r="AE53" s="173" t="s">
        <v>247</v>
      </c>
      <c r="AF53" s="156"/>
      <c r="AG53" s="157"/>
      <c r="AH53" s="157"/>
      <c r="AI53" s="158"/>
      <c r="AJ53" s="159"/>
      <c r="AK53" s="160"/>
      <c r="AL53" s="160" t="s">
        <v>247</v>
      </c>
      <c r="AM53" s="161"/>
      <c r="AN53" s="162"/>
      <c r="AO53" s="163"/>
      <c r="AP53" s="163"/>
      <c r="AQ53" s="164" t="s">
        <v>247</v>
      </c>
      <c r="AR53" s="165"/>
      <c r="AS53" s="166"/>
      <c r="AT53" s="166"/>
      <c r="AU53" s="167"/>
      <c r="AV53" s="151">
        <f t="shared" si="63"/>
        <v>1</v>
      </c>
      <c r="AW53" s="175">
        <f t="shared" si="63"/>
        <v>2</v>
      </c>
      <c r="AX53" s="151">
        <f t="shared" si="63"/>
        <v>1</v>
      </c>
      <c r="AY53" s="151">
        <f t="shared" si="63"/>
        <v>3</v>
      </c>
    </row>
    <row r="54" spans="1:51" ht="15.75" thickBot="1" x14ac:dyDescent="0.25">
      <c r="A54" s="439"/>
      <c r="B54" s="485"/>
      <c r="C54" s="152" t="s">
        <v>76</v>
      </c>
      <c r="D54" s="153"/>
      <c r="E54" s="154"/>
      <c r="F54" s="154"/>
      <c r="G54" s="155"/>
      <c r="H54" s="156"/>
      <c r="I54" s="157"/>
      <c r="J54" s="157"/>
      <c r="K54" s="158" t="s">
        <v>247</v>
      </c>
      <c r="L54" s="159"/>
      <c r="M54" s="160"/>
      <c r="N54" s="160" t="s">
        <v>247</v>
      </c>
      <c r="O54" s="161"/>
      <c r="P54" s="162"/>
      <c r="Q54" s="163"/>
      <c r="R54" s="163"/>
      <c r="S54" s="164"/>
      <c r="T54" s="165"/>
      <c r="U54" s="166"/>
      <c r="V54" s="166"/>
      <c r="W54" s="167" t="s">
        <v>247</v>
      </c>
      <c r="X54" s="168"/>
      <c r="Y54" s="169" t="s">
        <v>247</v>
      </c>
      <c r="Z54" s="169"/>
      <c r="AA54" s="170"/>
      <c r="AB54" s="171"/>
      <c r="AC54" s="172"/>
      <c r="AD54" s="172"/>
      <c r="AE54" s="173" t="s">
        <v>247</v>
      </c>
      <c r="AF54" s="156"/>
      <c r="AG54" s="157"/>
      <c r="AH54" s="157"/>
      <c r="AI54" s="158"/>
      <c r="AJ54" s="159"/>
      <c r="AK54" s="160"/>
      <c r="AL54" s="160"/>
      <c r="AM54" s="161" t="s">
        <v>247</v>
      </c>
      <c r="AN54" s="162"/>
      <c r="AO54" s="163"/>
      <c r="AP54" s="163"/>
      <c r="AQ54" s="164" t="s">
        <v>247</v>
      </c>
      <c r="AR54" s="165"/>
      <c r="AS54" s="166"/>
      <c r="AT54" s="166"/>
      <c r="AU54" s="167"/>
      <c r="AV54" s="151">
        <f t="shared" si="63"/>
        <v>0</v>
      </c>
      <c r="AW54" s="151">
        <f t="shared" si="63"/>
        <v>1</v>
      </c>
      <c r="AX54" s="151">
        <f t="shared" si="63"/>
        <v>1</v>
      </c>
      <c r="AY54" s="151">
        <f t="shared" si="63"/>
        <v>5</v>
      </c>
    </row>
    <row r="55" spans="1:51" ht="15.75" thickBot="1" x14ac:dyDescent="0.25">
      <c r="A55" s="439"/>
      <c r="B55" s="485"/>
      <c r="C55" s="176" t="s">
        <v>319</v>
      </c>
      <c r="D55" s="104"/>
      <c r="E55" s="105"/>
      <c r="F55" s="105"/>
      <c r="G55" s="106"/>
      <c r="H55" s="177"/>
      <c r="I55" s="178"/>
      <c r="J55" s="178"/>
      <c r="K55" s="179" t="s">
        <v>247</v>
      </c>
      <c r="L55" s="180"/>
      <c r="M55" s="181"/>
      <c r="N55" s="181" t="s">
        <v>247</v>
      </c>
      <c r="O55" s="182"/>
      <c r="P55" s="183"/>
      <c r="Q55" s="184"/>
      <c r="R55" s="184"/>
      <c r="S55" s="185"/>
      <c r="T55" s="186"/>
      <c r="U55" s="187"/>
      <c r="V55" s="187" t="s">
        <v>247</v>
      </c>
      <c r="W55" s="188"/>
      <c r="X55" s="189"/>
      <c r="Y55" s="190" t="s">
        <v>247</v>
      </c>
      <c r="Z55" s="190"/>
      <c r="AA55" s="191"/>
      <c r="AB55" s="192"/>
      <c r="AC55" s="193"/>
      <c r="AD55" s="193" t="s">
        <v>247</v>
      </c>
      <c r="AE55" s="194"/>
      <c r="AF55" s="177"/>
      <c r="AG55" s="178"/>
      <c r="AH55" s="178"/>
      <c r="AI55" s="179"/>
      <c r="AJ55" s="180"/>
      <c r="AK55" s="181"/>
      <c r="AL55" s="181"/>
      <c r="AM55" s="182" t="s">
        <v>247</v>
      </c>
      <c r="AN55" s="183"/>
      <c r="AO55" s="184"/>
      <c r="AP55" s="184"/>
      <c r="AQ55" s="185" t="s">
        <v>247</v>
      </c>
      <c r="AR55" s="186"/>
      <c r="AS55" s="187"/>
      <c r="AT55" s="187"/>
      <c r="AU55" s="188"/>
      <c r="AV55" s="151">
        <f t="shared" si="63"/>
        <v>0</v>
      </c>
      <c r="AW55" s="151">
        <f t="shared" si="63"/>
        <v>1</v>
      </c>
      <c r="AX55" s="151">
        <f t="shared" si="63"/>
        <v>3</v>
      </c>
      <c r="AY55" s="151">
        <f t="shared" si="63"/>
        <v>3</v>
      </c>
    </row>
    <row r="56" spans="1:51" ht="15.75" thickBot="1" x14ac:dyDescent="0.25">
      <c r="A56" s="439"/>
      <c r="B56" s="196" t="s">
        <v>298</v>
      </c>
      <c r="C56" s="238" t="str">
        <f>B51</f>
        <v>DISEÑO PEDAGOGICO (CURRICULAR)</v>
      </c>
      <c r="D56" s="318">
        <f>COUNT(D51:D55)+COUNTIFS(D51:D55,"X")</f>
        <v>0</v>
      </c>
      <c r="E56" s="197">
        <f t="shared" ref="E56:AA56" si="64">COUNT(E51:E55)+COUNTIFS(E51:E55,"X")</f>
        <v>0</v>
      </c>
      <c r="F56" s="197">
        <f t="shared" si="64"/>
        <v>0</v>
      </c>
      <c r="G56" s="198">
        <f t="shared" si="64"/>
        <v>0</v>
      </c>
      <c r="H56" s="199">
        <f>COUNT(H51:H55)+COUNTIFS(H51:H55,"X")</f>
        <v>0</v>
      </c>
      <c r="I56" s="200">
        <f t="shared" si="64"/>
        <v>0</v>
      </c>
      <c r="J56" s="200">
        <f t="shared" si="64"/>
        <v>1</v>
      </c>
      <c r="K56" s="201">
        <f t="shared" si="64"/>
        <v>4</v>
      </c>
      <c r="L56" s="202">
        <f t="shared" si="64"/>
        <v>1</v>
      </c>
      <c r="M56" s="203">
        <f t="shared" si="64"/>
        <v>1</v>
      </c>
      <c r="N56" s="203">
        <f t="shared" si="64"/>
        <v>3</v>
      </c>
      <c r="O56" s="204">
        <f t="shared" si="64"/>
        <v>0</v>
      </c>
      <c r="P56" s="205">
        <f t="shared" si="64"/>
        <v>0</v>
      </c>
      <c r="Q56" s="206">
        <f t="shared" si="64"/>
        <v>0</v>
      </c>
      <c r="R56" s="206">
        <f t="shared" si="64"/>
        <v>0</v>
      </c>
      <c r="S56" s="207">
        <f t="shared" si="64"/>
        <v>0</v>
      </c>
      <c r="T56" s="208">
        <f t="shared" si="64"/>
        <v>2</v>
      </c>
      <c r="U56" s="209">
        <f t="shared" si="64"/>
        <v>1</v>
      </c>
      <c r="V56" s="209">
        <f t="shared" si="64"/>
        <v>1</v>
      </c>
      <c r="W56" s="210">
        <f t="shared" si="64"/>
        <v>1</v>
      </c>
      <c r="X56" s="211">
        <f t="shared" si="64"/>
        <v>0</v>
      </c>
      <c r="Y56" s="212">
        <f t="shared" si="64"/>
        <v>4</v>
      </c>
      <c r="Z56" s="212">
        <f t="shared" si="64"/>
        <v>1</v>
      </c>
      <c r="AA56" s="213">
        <f t="shared" si="64"/>
        <v>0</v>
      </c>
      <c r="AB56" s="214">
        <f>COUNT(AB51:AB55)+COUNTIFS(AB51:AB55,"X")</f>
        <v>0</v>
      </c>
      <c r="AC56" s="214">
        <f t="shared" ref="AC56:AE56" si="65">COUNT(AC51:AC55)+COUNTIFS(AC51:AC55,"X")</f>
        <v>0</v>
      </c>
      <c r="AD56" s="214">
        <f t="shared" si="65"/>
        <v>3</v>
      </c>
      <c r="AE56" s="214">
        <f t="shared" si="65"/>
        <v>2</v>
      </c>
      <c r="AF56" s="199">
        <f>COUNT(AF51:AF55)+COUNTIFS(AF51:AF55,"X")</f>
        <v>0</v>
      </c>
      <c r="AG56" s="200">
        <f t="shared" ref="AG56:AU56" si="66">COUNT(AG51:AG55)+COUNTIFS(AG51:AG55,"X")</f>
        <v>0</v>
      </c>
      <c r="AH56" s="200">
        <f t="shared" si="66"/>
        <v>0</v>
      </c>
      <c r="AI56" s="201">
        <f t="shared" si="66"/>
        <v>0</v>
      </c>
      <c r="AJ56" s="202">
        <f t="shared" si="66"/>
        <v>0</v>
      </c>
      <c r="AK56" s="203">
        <f t="shared" si="66"/>
        <v>0</v>
      </c>
      <c r="AL56" s="203">
        <f t="shared" si="66"/>
        <v>2</v>
      </c>
      <c r="AM56" s="204">
        <f t="shared" si="66"/>
        <v>3</v>
      </c>
      <c r="AN56" s="205">
        <f t="shared" si="66"/>
        <v>0</v>
      </c>
      <c r="AO56" s="206">
        <f t="shared" si="66"/>
        <v>0</v>
      </c>
      <c r="AP56" s="206">
        <f t="shared" si="66"/>
        <v>1</v>
      </c>
      <c r="AQ56" s="207">
        <f t="shared" si="66"/>
        <v>4</v>
      </c>
      <c r="AR56" s="208">
        <f t="shared" si="66"/>
        <v>0</v>
      </c>
      <c r="AS56" s="209">
        <f t="shared" si="66"/>
        <v>0</v>
      </c>
      <c r="AT56" s="209">
        <f t="shared" si="66"/>
        <v>0</v>
      </c>
      <c r="AU56" s="210">
        <f t="shared" si="66"/>
        <v>0</v>
      </c>
      <c r="AV56" s="215">
        <f>AV55+AV54+AV53+AV52+AV51</f>
        <v>3</v>
      </c>
      <c r="AW56" s="215">
        <f t="shared" ref="AW56:AY56" si="67">AW55+AW54+AW53+AW52+AW51</f>
        <v>6</v>
      </c>
      <c r="AX56" s="215">
        <f t="shared" si="67"/>
        <v>12</v>
      </c>
      <c r="AY56" s="215">
        <f t="shared" si="67"/>
        <v>14</v>
      </c>
    </row>
    <row r="57" spans="1:51" ht="30.75" thickBot="1" x14ac:dyDescent="0.25">
      <c r="A57" s="439"/>
      <c r="B57" s="485" t="s">
        <v>320</v>
      </c>
      <c r="C57" s="289" t="s">
        <v>78</v>
      </c>
      <c r="D57" s="217"/>
      <c r="E57" s="218"/>
      <c r="F57" s="218"/>
      <c r="G57" s="219"/>
      <c r="H57" s="220"/>
      <c r="I57" s="221"/>
      <c r="J57" s="221"/>
      <c r="K57" s="222" t="s">
        <v>247</v>
      </c>
      <c r="L57" s="223"/>
      <c r="M57" s="224" t="s">
        <v>247</v>
      </c>
      <c r="N57" s="224"/>
      <c r="O57" s="225"/>
      <c r="P57" s="226"/>
      <c r="Q57" s="227"/>
      <c r="R57" s="227"/>
      <c r="S57" s="228"/>
      <c r="T57" s="229" t="s">
        <v>247</v>
      </c>
      <c r="U57" s="230"/>
      <c r="V57" s="230"/>
      <c r="W57" s="231"/>
      <c r="X57" s="232"/>
      <c r="Y57" s="233" t="s">
        <v>247</v>
      </c>
      <c r="Z57" s="233"/>
      <c r="AA57" s="234"/>
      <c r="AB57" s="235"/>
      <c r="AC57" s="236"/>
      <c r="AD57" s="236" t="s">
        <v>247</v>
      </c>
      <c r="AE57" s="237"/>
      <c r="AF57" s="220"/>
      <c r="AG57" s="221"/>
      <c r="AH57" s="221"/>
      <c r="AI57" s="222"/>
      <c r="AJ57" s="223"/>
      <c r="AK57" s="224"/>
      <c r="AL57" s="224" t="s">
        <v>247</v>
      </c>
      <c r="AM57" s="225"/>
      <c r="AN57" s="226"/>
      <c r="AO57" s="227"/>
      <c r="AP57" s="227"/>
      <c r="AQ57" s="228" t="s">
        <v>247</v>
      </c>
      <c r="AR57" s="229"/>
      <c r="AS57" s="230"/>
      <c r="AT57" s="230"/>
      <c r="AU57" s="231"/>
      <c r="AV57" s="151">
        <f t="shared" ref="AV57:AY60" si="68">COUNTA(D57,H57,L57,P57,T57,X57,AB57,AF57,AJ57,AN57,AR57)</f>
        <v>1</v>
      </c>
      <c r="AW57" s="175">
        <f t="shared" si="68"/>
        <v>2</v>
      </c>
      <c r="AX57" s="151">
        <f t="shared" si="68"/>
        <v>2</v>
      </c>
      <c r="AY57" s="151">
        <f t="shared" si="68"/>
        <v>2</v>
      </c>
    </row>
    <row r="58" spans="1:51" ht="15.75" thickBot="1" x14ac:dyDescent="0.25">
      <c r="A58" s="439"/>
      <c r="B58" s="485"/>
      <c r="C58" s="152" t="s">
        <v>79</v>
      </c>
      <c r="D58" s="153"/>
      <c r="E58" s="154"/>
      <c r="F58" s="154"/>
      <c r="G58" s="155"/>
      <c r="H58" s="156"/>
      <c r="I58" s="157"/>
      <c r="J58" s="157" t="s">
        <v>247</v>
      </c>
      <c r="K58" s="158"/>
      <c r="L58" s="159"/>
      <c r="M58" s="160"/>
      <c r="N58" s="160" t="s">
        <v>247</v>
      </c>
      <c r="O58" s="161"/>
      <c r="P58" s="162"/>
      <c r="Q58" s="163"/>
      <c r="R58" s="163"/>
      <c r="S58" s="164"/>
      <c r="T58" s="165"/>
      <c r="U58" s="166"/>
      <c r="V58" s="166" t="s">
        <v>247</v>
      </c>
      <c r="W58" s="167"/>
      <c r="X58" s="168"/>
      <c r="Y58" s="169" t="s">
        <v>247</v>
      </c>
      <c r="Z58" s="169"/>
      <c r="AA58" s="170"/>
      <c r="AB58" s="171"/>
      <c r="AC58" s="172"/>
      <c r="AD58" s="172" t="s">
        <v>247</v>
      </c>
      <c r="AE58" s="173"/>
      <c r="AF58" s="156"/>
      <c r="AG58" s="157"/>
      <c r="AH58" s="157"/>
      <c r="AI58" s="158"/>
      <c r="AJ58" s="159"/>
      <c r="AK58" s="160"/>
      <c r="AL58" s="160" t="s">
        <v>247</v>
      </c>
      <c r="AM58" s="161"/>
      <c r="AN58" s="162"/>
      <c r="AO58" s="163"/>
      <c r="AP58" s="163" t="s">
        <v>247</v>
      </c>
      <c r="AQ58" s="164"/>
      <c r="AR58" s="165"/>
      <c r="AS58" s="166"/>
      <c r="AT58" s="166"/>
      <c r="AU58" s="167"/>
      <c r="AV58" s="151">
        <f t="shared" si="68"/>
        <v>0</v>
      </c>
      <c r="AW58" s="175">
        <f t="shared" si="68"/>
        <v>1</v>
      </c>
      <c r="AX58" s="151">
        <f t="shared" si="68"/>
        <v>6</v>
      </c>
      <c r="AY58" s="151">
        <f t="shared" si="68"/>
        <v>0</v>
      </c>
    </row>
    <row r="59" spans="1:51" ht="15.75" thickBot="1" x14ac:dyDescent="0.25">
      <c r="A59" s="439"/>
      <c r="B59" s="485"/>
      <c r="C59" s="152" t="s">
        <v>80</v>
      </c>
      <c r="D59" s="153"/>
      <c r="E59" s="154"/>
      <c r="F59" s="154"/>
      <c r="G59" s="155"/>
      <c r="H59" s="156"/>
      <c r="I59" s="157"/>
      <c r="J59" s="157"/>
      <c r="K59" s="158" t="s">
        <v>247</v>
      </c>
      <c r="L59" s="159"/>
      <c r="M59" s="160"/>
      <c r="N59" s="160" t="s">
        <v>247</v>
      </c>
      <c r="O59" s="161"/>
      <c r="P59" s="162"/>
      <c r="Q59" s="163"/>
      <c r="R59" s="163"/>
      <c r="S59" s="164"/>
      <c r="T59" s="165" t="s">
        <v>247</v>
      </c>
      <c r="U59" s="166"/>
      <c r="V59" s="166"/>
      <c r="W59" s="167"/>
      <c r="X59" s="168"/>
      <c r="Y59" s="169" t="s">
        <v>247</v>
      </c>
      <c r="Z59" s="169"/>
      <c r="AA59" s="170"/>
      <c r="AB59" s="171"/>
      <c r="AC59" s="172"/>
      <c r="AD59" s="172"/>
      <c r="AE59" s="173" t="s">
        <v>247</v>
      </c>
      <c r="AF59" s="156"/>
      <c r="AG59" s="157"/>
      <c r="AH59" s="157"/>
      <c r="AI59" s="158"/>
      <c r="AJ59" s="159"/>
      <c r="AK59" s="160"/>
      <c r="AL59" s="160" t="s">
        <v>247</v>
      </c>
      <c r="AM59" s="161"/>
      <c r="AN59" s="162"/>
      <c r="AO59" s="163"/>
      <c r="AP59" s="163" t="s">
        <v>247</v>
      </c>
      <c r="AQ59" s="164"/>
      <c r="AR59" s="165"/>
      <c r="AS59" s="166"/>
      <c r="AT59" s="166"/>
      <c r="AU59" s="167"/>
      <c r="AV59" s="151">
        <f t="shared" si="68"/>
        <v>1</v>
      </c>
      <c r="AW59" s="151">
        <f t="shared" si="68"/>
        <v>1</v>
      </c>
      <c r="AX59" s="151">
        <f t="shared" si="68"/>
        <v>3</v>
      </c>
      <c r="AY59" s="151">
        <f t="shared" si="68"/>
        <v>2</v>
      </c>
    </row>
    <row r="60" spans="1:51" ht="15.75" thickBot="1" x14ac:dyDescent="0.25">
      <c r="A60" s="439"/>
      <c r="B60" s="485"/>
      <c r="C60" s="176" t="s">
        <v>321</v>
      </c>
      <c r="D60" s="104"/>
      <c r="E60" s="105"/>
      <c r="F60" s="105"/>
      <c r="G60" s="106"/>
      <c r="H60" s="177"/>
      <c r="I60" s="178"/>
      <c r="J60" s="178"/>
      <c r="K60" s="179" t="s">
        <v>247</v>
      </c>
      <c r="L60" s="180"/>
      <c r="M60" s="181"/>
      <c r="N60" s="181" t="s">
        <v>247</v>
      </c>
      <c r="O60" s="182"/>
      <c r="P60" s="183"/>
      <c r="Q60" s="184"/>
      <c r="R60" s="184"/>
      <c r="S60" s="185"/>
      <c r="T60" s="186"/>
      <c r="U60" s="187"/>
      <c r="V60" s="187" t="s">
        <v>247</v>
      </c>
      <c r="W60" s="188"/>
      <c r="X60" s="189"/>
      <c r="Y60" s="190"/>
      <c r="Z60" s="190" t="s">
        <v>247</v>
      </c>
      <c r="AA60" s="191"/>
      <c r="AB60" s="192"/>
      <c r="AC60" s="193"/>
      <c r="AD60" s="193" t="s">
        <v>247</v>
      </c>
      <c r="AE60" s="194"/>
      <c r="AF60" s="177"/>
      <c r="AG60" s="178"/>
      <c r="AH60" s="178"/>
      <c r="AI60" s="179"/>
      <c r="AJ60" s="180"/>
      <c r="AK60" s="181"/>
      <c r="AL60" s="181"/>
      <c r="AM60" s="182" t="s">
        <v>247</v>
      </c>
      <c r="AN60" s="183"/>
      <c r="AO60" s="184"/>
      <c r="AP60" s="184"/>
      <c r="AQ60" s="185" t="s">
        <v>247</v>
      </c>
      <c r="AR60" s="186"/>
      <c r="AS60" s="187"/>
      <c r="AT60" s="187"/>
      <c r="AU60" s="188"/>
      <c r="AV60" s="151">
        <f t="shared" si="68"/>
        <v>0</v>
      </c>
      <c r="AW60" s="151">
        <f t="shared" si="68"/>
        <v>0</v>
      </c>
      <c r="AX60" s="151">
        <f t="shared" si="68"/>
        <v>4</v>
      </c>
      <c r="AY60" s="151">
        <f t="shared" si="68"/>
        <v>3</v>
      </c>
    </row>
    <row r="61" spans="1:51" ht="15.75" thickBot="1" x14ac:dyDescent="0.25">
      <c r="A61" s="439"/>
      <c r="B61" s="196" t="s">
        <v>298</v>
      </c>
      <c r="C61" s="238" t="str">
        <f>B57</f>
        <v>PRACTICAS PEDAGOGICAS</v>
      </c>
      <c r="D61" s="318">
        <f>COUNT(D57:D60)+COUNTIFS(D57:D60,"X")</f>
        <v>0</v>
      </c>
      <c r="E61" s="197">
        <f t="shared" ref="E61:AA61" si="69">COUNT(E57:E60)+COUNTIFS(E57:E60,"X")</f>
        <v>0</v>
      </c>
      <c r="F61" s="197">
        <f t="shared" si="69"/>
        <v>0</v>
      </c>
      <c r="G61" s="198">
        <f t="shared" si="69"/>
        <v>0</v>
      </c>
      <c r="H61" s="199">
        <f t="shared" si="69"/>
        <v>0</v>
      </c>
      <c r="I61" s="200">
        <f t="shared" si="69"/>
        <v>0</v>
      </c>
      <c r="J61" s="200">
        <f t="shared" si="69"/>
        <v>1</v>
      </c>
      <c r="K61" s="201">
        <f t="shared" si="69"/>
        <v>3</v>
      </c>
      <c r="L61" s="202">
        <f t="shared" si="69"/>
        <v>0</v>
      </c>
      <c r="M61" s="203">
        <f t="shared" si="69"/>
        <v>1</v>
      </c>
      <c r="N61" s="203">
        <f t="shared" si="69"/>
        <v>3</v>
      </c>
      <c r="O61" s="204">
        <f t="shared" si="69"/>
        <v>0</v>
      </c>
      <c r="P61" s="205">
        <f t="shared" si="69"/>
        <v>0</v>
      </c>
      <c r="Q61" s="206">
        <f t="shared" si="69"/>
        <v>0</v>
      </c>
      <c r="R61" s="206">
        <f t="shared" si="69"/>
        <v>0</v>
      </c>
      <c r="S61" s="207">
        <f t="shared" si="69"/>
        <v>0</v>
      </c>
      <c r="T61" s="208">
        <f t="shared" si="69"/>
        <v>2</v>
      </c>
      <c r="U61" s="209">
        <f t="shared" si="69"/>
        <v>0</v>
      </c>
      <c r="V61" s="209">
        <f t="shared" si="69"/>
        <v>2</v>
      </c>
      <c r="W61" s="210">
        <f t="shared" si="69"/>
        <v>0</v>
      </c>
      <c r="X61" s="211">
        <f t="shared" si="69"/>
        <v>0</v>
      </c>
      <c r="Y61" s="212">
        <f t="shared" si="69"/>
        <v>3</v>
      </c>
      <c r="Z61" s="212">
        <f t="shared" si="69"/>
        <v>1</v>
      </c>
      <c r="AA61" s="213">
        <f t="shared" si="69"/>
        <v>0</v>
      </c>
      <c r="AB61" s="214">
        <f>COUNT(AB57:AB60)+COUNTIFS(AB57:AB60,"X")</f>
        <v>0</v>
      </c>
      <c r="AC61" s="214">
        <f t="shared" ref="AC61:AU61" si="70">COUNT(AC57:AC60)+COUNTIFS(AC57:AC60,"X")</f>
        <v>0</v>
      </c>
      <c r="AD61" s="214">
        <f t="shared" si="70"/>
        <v>3</v>
      </c>
      <c r="AE61" s="214">
        <f t="shared" si="70"/>
        <v>1</v>
      </c>
      <c r="AF61" s="199">
        <f t="shared" si="70"/>
        <v>0</v>
      </c>
      <c r="AG61" s="200">
        <f t="shared" si="70"/>
        <v>0</v>
      </c>
      <c r="AH61" s="200">
        <f t="shared" si="70"/>
        <v>0</v>
      </c>
      <c r="AI61" s="201">
        <f t="shared" si="70"/>
        <v>0</v>
      </c>
      <c r="AJ61" s="202">
        <f t="shared" si="70"/>
        <v>0</v>
      </c>
      <c r="AK61" s="203">
        <f t="shared" si="70"/>
        <v>0</v>
      </c>
      <c r="AL61" s="203">
        <f t="shared" si="70"/>
        <v>3</v>
      </c>
      <c r="AM61" s="204">
        <f t="shared" si="70"/>
        <v>1</v>
      </c>
      <c r="AN61" s="205">
        <f t="shared" si="70"/>
        <v>0</v>
      </c>
      <c r="AO61" s="206">
        <f t="shared" si="70"/>
        <v>0</v>
      </c>
      <c r="AP61" s="206">
        <f t="shared" si="70"/>
        <v>2</v>
      </c>
      <c r="AQ61" s="207">
        <f t="shared" si="70"/>
        <v>2</v>
      </c>
      <c r="AR61" s="208">
        <f t="shared" si="70"/>
        <v>0</v>
      </c>
      <c r="AS61" s="209">
        <f t="shared" si="70"/>
        <v>0</v>
      </c>
      <c r="AT61" s="209">
        <f t="shared" si="70"/>
        <v>0</v>
      </c>
      <c r="AU61" s="210">
        <f t="shared" si="70"/>
        <v>0</v>
      </c>
      <c r="AV61" s="215">
        <f>AV60+AV59+AV58+AV57</f>
        <v>2</v>
      </c>
      <c r="AW61" s="215">
        <f t="shared" ref="AW61:AY61" si="71">AW60+AW59+AW58+AW57</f>
        <v>4</v>
      </c>
      <c r="AX61" s="215">
        <f t="shared" si="71"/>
        <v>15</v>
      </c>
      <c r="AY61" s="215">
        <f t="shared" si="71"/>
        <v>7</v>
      </c>
    </row>
    <row r="62" spans="1:51" ht="15.75" thickBot="1" x14ac:dyDescent="0.25">
      <c r="A62" s="439"/>
      <c r="B62" s="485" t="s">
        <v>322</v>
      </c>
      <c r="C62" s="216" t="s">
        <v>323</v>
      </c>
      <c r="D62" s="217"/>
      <c r="E62" s="218"/>
      <c r="F62" s="218"/>
      <c r="G62" s="219"/>
      <c r="H62" s="220"/>
      <c r="I62" s="221"/>
      <c r="J62" s="221"/>
      <c r="K62" s="222" t="s">
        <v>247</v>
      </c>
      <c r="L62" s="223"/>
      <c r="M62" s="224"/>
      <c r="N62" s="224" t="s">
        <v>247</v>
      </c>
      <c r="O62" s="225"/>
      <c r="P62" s="226"/>
      <c r="Q62" s="227"/>
      <c r="R62" s="227"/>
      <c r="S62" s="228"/>
      <c r="T62" s="229"/>
      <c r="U62" s="230"/>
      <c r="V62" s="230" t="s">
        <v>247</v>
      </c>
      <c r="W62" s="231"/>
      <c r="X62" s="232"/>
      <c r="Y62" s="233" t="s">
        <v>247</v>
      </c>
      <c r="Z62" s="233"/>
      <c r="AA62" s="234"/>
      <c r="AB62" s="235"/>
      <c r="AC62" s="236"/>
      <c r="AD62" s="236"/>
      <c r="AE62" s="237" t="s">
        <v>247</v>
      </c>
      <c r="AF62" s="220"/>
      <c r="AG62" s="221"/>
      <c r="AH62" s="221"/>
      <c r="AI62" s="222"/>
      <c r="AJ62" s="223"/>
      <c r="AK62" s="224"/>
      <c r="AL62" s="224"/>
      <c r="AM62" s="225" t="s">
        <v>247</v>
      </c>
      <c r="AN62" s="226"/>
      <c r="AO62" s="227"/>
      <c r="AP62" s="227" t="s">
        <v>247</v>
      </c>
      <c r="AQ62" s="228"/>
      <c r="AR62" s="229"/>
      <c r="AS62" s="230"/>
      <c r="AT62" s="230"/>
      <c r="AU62" s="231"/>
      <c r="AV62" s="151">
        <f t="shared" ref="AV62:AY65" si="72">COUNTA(D62,H62,L62,P62,T62,X62,AB62,AF62,AJ62,AN62,AR62)</f>
        <v>0</v>
      </c>
      <c r="AW62" s="151">
        <f t="shared" si="72"/>
        <v>1</v>
      </c>
      <c r="AX62" s="151">
        <f t="shared" si="72"/>
        <v>3</v>
      </c>
      <c r="AY62" s="151">
        <f t="shared" si="72"/>
        <v>3</v>
      </c>
    </row>
    <row r="63" spans="1:51" ht="15.75" thickBot="1" x14ac:dyDescent="0.25">
      <c r="A63" s="439"/>
      <c r="B63" s="485"/>
      <c r="C63" s="290" t="s">
        <v>324</v>
      </c>
      <c r="D63" s="153"/>
      <c r="E63" s="154"/>
      <c r="F63" s="154"/>
      <c r="G63" s="155"/>
      <c r="H63" s="156"/>
      <c r="I63" s="157"/>
      <c r="J63" s="157"/>
      <c r="K63" s="158" t="s">
        <v>247</v>
      </c>
      <c r="L63" s="159"/>
      <c r="M63" s="160"/>
      <c r="N63" s="160" t="s">
        <v>247</v>
      </c>
      <c r="O63" s="161"/>
      <c r="P63" s="162"/>
      <c r="Q63" s="163"/>
      <c r="R63" s="163"/>
      <c r="S63" s="164"/>
      <c r="T63" s="165"/>
      <c r="U63" s="166"/>
      <c r="V63" s="166" t="s">
        <v>247</v>
      </c>
      <c r="W63" s="167"/>
      <c r="X63" s="168"/>
      <c r="Y63" s="169" t="s">
        <v>247</v>
      </c>
      <c r="Z63" s="169"/>
      <c r="AA63" s="170"/>
      <c r="AB63" s="171"/>
      <c r="AC63" s="172"/>
      <c r="AD63" s="172" t="s">
        <v>247</v>
      </c>
      <c r="AE63" s="173"/>
      <c r="AF63" s="156"/>
      <c r="AG63" s="157"/>
      <c r="AH63" s="157"/>
      <c r="AI63" s="158"/>
      <c r="AJ63" s="159"/>
      <c r="AK63" s="160"/>
      <c r="AL63" s="160"/>
      <c r="AM63" s="161" t="s">
        <v>247</v>
      </c>
      <c r="AN63" s="162"/>
      <c r="AO63" s="163"/>
      <c r="AP63" s="163"/>
      <c r="AQ63" s="164" t="s">
        <v>247</v>
      </c>
      <c r="AR63" s="165"/>
      <c r="AS63" s="166"/>
      <c r="AT63" s="166"/>
      <c r="AU63" s="167"/>
      <c r="AV63" s="151">
        <f t="shared" si="72"/>
        <v>0</v>
      </c>
      <c r="AW63" s="151">
        <f t="shared" si="72"/>
        <v>1</v>
      </c>
      <c r="AX63" s="151">
        <f t="shared" si="72"/>
        <v>3</v>
      </c>
      <c r="AY63" s="151">
        <f t="shared" si="72"/>
        <v>3</v>
      </c>
    </row>
    <row r="64" spans="1:51" ht="15.75" thickBot="1" x14ac:dyDescent="0.25">
      <c r="A64" s="439"/>
      <c r="B64" s="485"/>
      <c r="C64" s="152" t="s">
        <v>325</v>
      </c>
      <c r="D64" s="153"/>
      <c r="E64" s="154"/>
      <c r="F64" s="154"/>
      <c r="G64" s="155"/>
      <c r="H64" s="156"/>
      <c r="I64" s="157"/>
      <c r="J64" s="157" t="s">
        <v>247</v>
      </c>
      <c r="K64" s="158"/>
      <c r="L64" s="159"/>
      <c r="M64" s="160" t="s">
        <v>247</v>
      </c>
      <c r="N64" s="160"/>
      <c r="O64" s="161"/>
      <c r="P64" s="162"/>
      <c r="Q64" s="163"/>
      <c r="R64" s="163"/>
      <c r="S64" s="164"/>
      <c r="T64" s="165"/>
      <c r="U64" s="166"/>
      <c r="V64" s="166"/>
      <c r="W64" s="167" t="s">
        <v>247</v>
      </c>
      <c r="X64" s="168"/>
      <c r="Y64" s="169"/>
      <c r="Z64" s="169" t="s">
        <v>247</v>
      </c>
      <c r="AA64" s="170"/>
      <c r="AB64" s="171"/>
      <c r="AC64" s="172"/>
      <c r="AD64" s="172" t="s">
        <v>247</v>
      </c>
      <c r="AE64" s="173"/>
      <c r="AF64" s="156"/>
      <c r="AG64" s="157"/>
      <c r="AH64" s="157"/>
      <c r="AI64" s="158"/>
      <c r="AJ64" s="159"/>
      <c r="AK64" s="160"/>
      <c r="AL64" s="160" t="s">
        <v>247</v>
      </c>
      <c r="AM64" s="161"/>
      <c r="AN64" s="162"/>
      <c r="AO64" s="163"/>
      <c r="AP64" s="163" t="s">
        <v>247</v>
      </c>
      <c r="AQ64" s="164"/>
      <c r="AR64" s="165"/>
      <c r="AS64" s="166"/>
      <c r="AT64" s="166"/>
      <c r="AU64" s="167"/>
      <c r="AV64" s="151">
        <f t="shared" si="72"/>
        <v>0</v>
      </c>
      <c r="AW64" s="175">
        <f t="shared" si="72"/>
        <v>1</v>
      </c>
      <c r="AX64" s="151">
        <f t="shared" si="72"/>
        <v>5</v>
      </c>
      <c r="AY64" s="151">
        <f t="shared" si="72"/>
        <v>1</v>
      </c>
    </row>
    <row r="65" spans="1:51" ht="15.75" thickBot="1" x14ac:dyDescent="0.25">
      <c r="A65" s="439"/>
      <c r="B65" s="485"/>
      <c r="C65" s="291" t="s">
        <v>326</v>
      </c>
      <c r="D65" s="104"/>
      <c r="E65" s="105"/>
      <c r="F65" s="105"/>
      <c r="G65" s="106"/>
      <c r="H65" s="177"/>
      <c r="I65" s="178"/>
      <c r="J65" s="178"/>
      <c r="K65" s="179" t="s">
        <v>247</v>
      </c>
      <c r="L65" s="180"/>
      <c r="M65" s="181"/>
      <c r="N65" s="181"/>
      <c r="O65" s="182" t="s">
        <v>247</v>
      </c>
      <c r="P65" s="183"/>
      <c r="Q65" s="184"/>
      <c r="R65" s="184"/>
      <c r="S65" s="185"/>
      <c r="T65" s="186"/>
      <c r="U65" s="187"/>
      <c r="V65" s="187"/>
      <c r="W65" s="188" t="s">
        <v>247</v>
      </c>
      <c r="X65" s="189" t="s">
        <v>247</v>
      </c>
      <c r="Y65" s="190"/>
      <c r="Z65" s="190"/>
      <c r="AA65" s="191"/>
      <c r="AB65" s="192"/>
      <c r="AC65" s="193"/>
      <c r="AD65" s="193"/>
      <c r="AE65" s="194" t="s">
        <v>247</v>
      </c>
      <c r="AF65" s="177"/>
      <c r="AG65" s="178"/>
      <c r="AH65" s="178"/>
      <c r="AI65" s="179"/>
      <c r="AJ65" s="180"/>
      <c r="AK65" s="181"/>
      <c r="AL65" s="181"/>
      <c r="AM65" s="182" t="s">
        <v>247</v>
      </c>
      <c r="AN65" s="183"/>
      <c r="AO65" s="184"/>
      <c r="AP65" s="184"/>
      <c r="AQ65" s="185" t="s">
        <v>247</v>
      </c>
      <c r="AR65" s="186"/>
      <c r="AS65" s="187"/>
      <c r="AT65" s="187"/>
      <c r="AU65" s="188"/>
      <c r="AV65" s="151">
        <f t="shared" si="72"/>
        <v>1</v>
      </c>
      <c r="AW65" s="151">
        <f t="shared" si="72"/>
        <v>0</v>
      </c>
      <c r="AX65" s="151">
        <f t="shared" si="72"/>
        <v>0</v>
      </c>
      <c r="AY65" s="151">
        <f t="shared" si="72"/>
        <v>6</v>
      </c>
    </row>
    <row r="66" spans="1:51" ht="15.75" thickBot="1" x14ac:dyDescent="0.25">
      <c r="A66" s="439"/>
      <c r="B66" s="196" t="s">
        <v>298</v>
      </c>
      <c r="C66" s="238" t="str">
        <f>B62</f>
        <v>GESTION DEL AULA</v>
      </c>
      <c r="D66" s="318">
        <f>COUNT(D62:D65)+COUNTIFS(D62:D65,"X")</f>
        <v>0</v>
      </c>
      <c r="E66" s="197">
        <f t="shared" ref="E66:AA66" si="73">COUNT(E62:E65)+COUNTIFS(E62:E65,"X")</f>
        <v>0</v>
      </c>
      <c r="F66" s="197">
        <f t="shared" si="73"/>
        <v>0</v>
      </c>
      <c r="G66" s="198">
        <f t="shared" si="73"/>
        <v>0</v>
      </c>
      <c r="H66" s="199">
        <f t="shared" si="73"/>
        <v>0</v>
      </c>
      <c r="I66" s="200">
        <f t="shared" si="73"/>
        <v>0</v>
      </c>
      <c r="J66" s="200">
        <f t="shared" si="73"/>
        <v>1</v>
      </c>
      <c r="K66" s="201">
        <f t="shared" si="73"/>
        <v>3</v>
      </c>
      <c r="L66" s="202">
        <f t="shared" si="73"/>
        <v>0</v>
      </c>
      <c r="M66" s="203">
        <f t="shared" si="73"/>
        <v>1</v>
      </c>
      <c r="N66" s="203">
        <f t="shared" si="73"/>
        <v>2</v>
      </c>
      <c r="O66" s="204">
        <f t="shared" si="73"/>
        <v>1</v>
      </c>
      <c r="P66" s="205">
        <f t="shared" si="73"/>
        <v>0</v>
      </c>
      <c r="Q66" s="206">
        <f t="shared" si="73"/>
        <v>0</v>
      </c>
      <c r="R66" s="206">
        <f t="shared" si="73"/>
        <v>0</v>
      </c>
      <c r="S66" s="207">
        <f t="shared" si="73"/>
        <v>0</v>
      </c>
      <c r="T66" s="208">
        <f t="shared" si="73"/>
        <v>0</v>
      </c>
      <c r="U66" s="209">
        <f t="shared" si="73"/>
        <v>0</v>
      </c>
      <c r="V66" s="209">
        <f t="shared" si="73"/>
        <v>2</v>
      </c>
      <c r="W66" s="210">
        <f t="shared" si="73"/>
        <v>2</v>
      </c>
      <c r="X66" s="211">
        <f t="shared" si="73"/>
        <v>1</v>
      </c>
      <c r="Y66" s="212">
        <f t="shared" si="73"/>
        <v>2</v>
      </c>
      <c r="Z66" s="212">
        <f t="shared" si="73"/>
        <v>1</v>
      </c>
      <c r="AA66" s="213">
        <f t="shared" si="73"/>
        <v>0</v>
      </c>
      <c r="AB66" s="214">
        <f>COUNT(AB62:AB65)+COUNTIFS(AB62:AB65,"X")</f>
        <v>0</v>
      </c>
      <c r="AC66" s="214">
        <f t="shared" ref="AC66:AU66" si="74">COUNT(AC62:AC65)+COUNTIFS(AC62:AC65,"X")</f>
        <v>0</v>
      </c>
      <c r="AD66" s="214">
        <f t="shared" si="74"/>
        <v>2</v>
      </c>
      <c r="AE66" s="214">
        <f t="shared" si="74"/>
        <v>2</v>
      </c>
      <c r="AF66" s="199">
        <f t="shared" si="74"/>
        <v>0</v>
      </c>
      <c r="AG66" s="200">
        <f t="shared" si="74"/>
        <v>0</v>
      </c>
      <c r="AH66" s="200">
        <f t="shared" si="74"/>
        <v>0</v>
      </c>
      <c r="AI66" s="201">
        <f t="shared" si="74"/>
        <v>0</v>
      </c>
      <c r="AJ66" s="202">
        <f t="shared" si="74"/>
        <v>0</v>
      </c>
      <c r="AK66" s="203">
        <f t="shared" si="74"/>
        <v>0</v>
      </c>
      <c r="AL66" s="203">
        <f t="shared" si="74"/>
        <v>1</v>
      </c>
      <c r="AM66" s="204">
        <f t="shared" si="74"/>
        <v>3</v>
      </c>
      <c r="AN66" s="205">
        <f t="shared" si="74"/>
        <v>0</v>
      </c>
      <c r="AO66" s="206">
        <f t="shared" si="74"/>
        <v>0</v>
      </c>
      <c r="AP66" s="206">
        <f t="shared" si="74"/>
        <v>2</v>
      </c>
      <c r="AQ66" s="207">
        <f t="shared" si="74"/>
        <v>2</v>
      </c>
      <c r="AR66" s="208">
        <f t="shared" si="74"/>
        <v>0</v>
      </c>
      <c r="AS66" s="209">
        <f t="shared" si="74"/>
        <v>0</v>
      </c>
      <c r="AT66" s="209">
        <f t="shared" si="74"/>
        <v>0</v>
      </c>
      <c r="AU66" s="210">
        <f t="shared" si="74"/>
        <v>0</v>
      </c>
      <c r="AV66" s="215">
        <f>AV65+AV64+AV63+AV62</f>
        <v>1</v>
      </c>
      <c r="AW66" s="215">
        <f t="shared" ref="AW66:AY66" si="75">AW65+AW64+AW63+AW62</f>
        <v>3</v>
      </c>
      <c r="AX66" s="215">
        <f t="shared" si="75"/>
        <v>11</v>
      </c>
      <c r="AY66" s="215">
        <f t="shared" si="75"/>
        <v>13</v>
      </c>
    </row>
    <row r="67" spans="1:51" ht="15.75" thickBot="1" x14ac:dyDescent="0.25">
      <c r="A67" s="439"/>
      <c r="B67" s="485" t="s">
        <v>327</v>
      </c>
      <c r="C67" s="216" t="s">
        <v>328</v>
      </c>
      <c r="D67" s="217"/>
      <c r="E67" s="218"/>
      <c r="F67" s="218"/>
      <c r="G67" s="219"/>
      <c r="H67" s="220"/>
      <c r="I67" s="221"/>
      <c r="J67" s="221"/>
      <c r="K67" s="222" t="s">
        <v>247</v>
      </c>
      <c r="L67" s="223"/>
      <c r="M67" s="224"/>
      <c r="N67" s="224"/>
      <c r="O67" s="225" t="s">
        <v>247</v>
      </c>
      <c r="P67" s="226"/>
      <c r="Q67" s="227"/>
      <c r="R67" s="227"/>
      <c r="S67" s="228"/>
      <c r="T67" s="229"/>
      <c r="U67" s="230"/>
      <c r="V67" s="230"/>
      <c r="W67" s="231" t="s">
        <v>247</v>
      </c>
      <c r="X67" s="232"/>
      <c r="Y67" s="233" t="s">
        <v>247</v>
      </c>
      <c r="Z67" s="233"/>
      <c r="AA67" s="234"/>
      <c r="AB67" s="235"/>
      <c r="AC67" s="236"/>
      <c r="AD67" s="236"/>
      <c r="AE67" s="237" t="s">
        <v>247</v>
      </c>
      <c r="AF67" s="220"/>
      <c r="AG67" s="221"/>
      <c r="AH67" s="221"/>
      <c r="AI67" s="222"/>
      <c r="AJ67" s="223"/>
      <c r="AK67" s="224"/>
      <c r="AL67" s="224"/>
      <c r="AM67" s="225" t="s">
        <v>247</v>
      </c>
      <c r="AN67" s="226"/>
      <c r="AO67" s="227"/>
      <c r="AP67" s="227"/>
      <c r="AQ67" s="228" t="s">
        <v>247</v>
      </c>
      <c r="AR67" s="229"/>
      <c r="AS67" s="230"/>
      <c r="AT67" s="230"/>
      <c r="AU67" s="231"/>
      <c r="AV67" s="151">
        <f t="shared" ref="AV67:AY72" si="76">COUNTA(D67,H67,L67,P67,T67,X67,AB67,AF67,AJ67,AN67,AR67)</f>
        <v>0</v>
      </c>
      <c r="AW67" s="151">
        <f t="shared" si="76"/>
        <v>1</v>
      </c>
      <c r="AX67" s="151">
        <f t="shared" si="76"/>
        <v>0</v>
      </c>
      <c r="AY67" s="151">
        <f t="shared" si="76"/>
        <v>6</v>
      </c>
    </row>
    <row r="68" spans="1:51" ht="15.75" thickBot="1" x14ac:dyDescent="0.25">
      <c r="A68" s="439"/>
      <c r="B68" s="485"/>
      <c r="C68" s="290" t="s">
        <v>82</v>
      </c>
      <c r="D68" s="153"/>
      <c r="E68" s="154"/>
      <c r="F68" s="154"/>
      <c r="G68" s="155"/>
      <c r="H68" s="156"/>
      <c r="I68" s="157"/>
      <c r="J68" s="157" t="s">
        <v>247</v>
      </c>
      <c r="K68" s="158"/>
      <c r="L68" s="159"/>
      <c r="M68" s="160"/>
      <c r="N68" s="160" t="s">
        <v>247</v>
      </c>
      <c r="O68" s="161"/>
      <c r="P68" s="162"/>
      <c r="Q68" s="163"/>
      <c r="R68" s="163"/>
      <c r="S68" s="164"/>
      <c r="T68" s="165"/>
      <c r="U68" s="166"/>
      <c r="V68" s="166"/>
      <c r="W68" s="167" t="s">
        <v>247</v>
      </c>
      <c r="X68" s="168"/>
      <c r="Y68" s="169" t="s">
        <v>247</v>
      </c>
      <c r="Z68" s="169"/>
      <c r="AA68" s="170"/>
      <c r="AB68" s="171"/>
      <c r="AC68" s="172"/>
      <c r="AD68" s="172" t="s">
        <v>247</v>
      </c>
      <c r="AE68" s="173"/>
      <c r="AF68" s="156"/>
      <c r="AG68" s="157"/>
      <c r="AH68" s="157"/>
      <c r="AI68" s="158"/>
      <c r="AJ68" s="159"/>
      <c r="AK68" s="160"/>
      <c r="AL68" s="160"/>
      <c r="AM68" s="161" t="s">
        <v>247</v>
      </c>
      <c r="AN68" s="162"/>
      <c r="AO68" s="163"/>
      <c r="AP68" s="163"/>
      <c r="AQ68" s="164" t="s">
        <v>247</v>
      </c>
      <c r="AR68" s="165"/>
      <c r="AS68" s="166"/>
      <c r="AT68" s="166"/>
      <c r="AU68" s="167"/>
      <c r="AV68" s="151">
        <f t="shared" si="76"/>
        <v>0</v>
      </c>
      <c r="AW68" s="175">
        <f t="shared" si="76"/>
        <v>1</v>
      </c>
      <c r="AX68" s="151">
        <f t="shared" si="76"/>
        <v>3</v>
      </c>
      <c r="AY68" s="151">
        <f t="shared" si="76"/>
        <v>3</v>
      </c>
    </row>
    <row r="69" spans="1:51" ht="15.75" thickBot="1" x14ac:dyDescent="0.25">
      <c r="A69" s="439"/>
      <c r="B69" s="485"/>
      <c r="C69" s="152" t="s">
        <v>83</v>
      </c>
      <c r="D69" s="153"/>
      <c r="E69" s="154"/>
      <c r="F69" s="154"/>
      <c r="G69" s="155"/>
      <c r="H69" s="156"/>
      <c r="I69" s="157"/>
      <c r="J69" s="157"/>
      <c r="K69" s="158" t="s">
        <v>247</v>
      </c>
      <c r="L69" s="159"/>
      <c r="M69" s="160"/>
      <c r="N69" s="160"/>
      <c r="O69" s="161" t="s">
        <v>247</v>
      </c>
      <c r="P69" s="162"/>
      <c r="Q69" s="163"/>
      <c r="R69" s="163"/>
      <c r="S69" s="164"/>
      <c r="T69" s="165"/>
      <c r="U69" s="166"/>
      <c r="V69" s="166"/>
      <c r="W69" s="167" t="s">
        <v>247</v>
      </c>
      <c r="X69" s="168"/>
      <c r="Y69" s="169"/>
      <c r="Z69" s="169" t="s">
        <v>247</v>
      </c>
      <c r="AA69" s="170"/>
      <c r="AB69" s="171"/>
      <c r="AC69" s="172"/>
      <c r="AD69" s="172"/>
      <c r="AE69" s="173" t="s">
        <v>247</v>
      </c>
      <c r="AF69" s="156"/>
      <c r="AG69" s="157"/>
      <c r="AH69" s="157"/>
      <c r="AI69" s="158"/>
      <c r="AJ69" s="159"/>
      <c r="AK69" s="160"/>
      <c r="AL69" s="160" t="s">
        <v>247</v>
      </c>
      <c r="AM69" s="161"/>
      <c r="AN69" s="162"/>
      <c r="AO69" s="163"/>
      <c r="AP69" s="163"/>
      <c r="AQ69" s="164" t="s">
        <v>247</v>
      </c>
      <c r="AR69" s="165"/>
      <c r="AS69" s="166"/>
      <c r="AT69" s="166"/>
      <c r="AU69" s="167"/>
      <c r="AV69" s="151">
        <f t="shared" si="76"/>
        <v>0</v>
      </c>
      <c r="AW69" s="151">
        <f t="shared" si="76"/>
        <v>0</v>
      </c>
      <c r="AX69" s="151">
        <f t="shared" si="76"/>
        <v>2</v>
      </c>
      <c r="AY69" s="151">
        <f t="shared" si="76"/>
        <v>5</v>
      </c>
    </row>
    <row r="70" spans="1:51" ht="15.75" thickBot="1" x14ac:dyDescent="0.25">
      <c r="A70" s="439"/>
      <c r="B70" s="485"/>
      <c r="C70" s="152" t="s">
        <v>329</v>
      </c>
      <c r="D70" s="153"/>
      <c r="E70" s="154"/>
      <c r="F70" s="154"/>
      <c r="G70" s="155"/>
      <c r="H70" s="156"/>
      <c r="I70" s="157"/>
      <c r="J70" s="157"/>
      <c r="K70" s="158" t="s">
        <v>247</v>
      </c>
      <c r="L70" s="159"/>
      <c r="M70" s="160"/>
      <c r="N70" s="160"/>
      <c r="O70" s="161" t="s">
        <v>247</v>
      </c>
      <c r="P70" s="162"/>
      <c r="Q70" s="163"/>
      <c r="R70" s="163"/>
      <c r="S70" s="164"/>
      <c r="T70" s="165"/>
      <c r="U70" s="166"/>
      <c r="V70" s="166" t="s">
        <v>247</v>
      </c>
      <c r="W70" s="167"/>
      <c r="X70" s="168"/>
      <c r="Y70" s="169"/>
      <c r="Z70" s="169" t="s">
        <v>247</v>
      </c>
      <c r="AA70" s="170"/>
      <c r="AB70" s="171"/>
      <c r="AC70" s="172"/>
      <c r="AD70" s="172"/>
      <c r="AE70" s="173" t="s">
        <v>247</v>
      </c>
      <c r="AF70" s="156"/>
      <c r="AG70" s="157"/>
      <c r="AH70" s="157"/>
      <c r="AI70" s="158"/>
      <c r="AJ70" s="159"/>
      <c r="AK70" s="160"/>
      <c r="AL70" s="160"/>
      <c r="AM70" s="161" t="s">
        <v>247</v>
      </c>
      <c r="AN70" s="162"/>
      <c r="AO70" s="163"/>
      <c r="AP70" s="163"/>
      <c r="AQ70" s="164" t="s">
        <v>247</v>
      </c>
      <c r="AR70" s="165"/>
      <c r="AS70" s="166"/>
      <c r="AT70" s="166"/>
      <c r="AU70" s="167"/>
      <c r="AV70" s="151">
        <f t="shared" si="76"/>
        <v>0</v>
      </c>
      <c r="AW70" s="151">
        <f t="shared" si="76"/>
        <v>0</v>
      </c>
      <c r="AX70" s="151">
        <f t="shared" si="76"/>
        <v>2</v>
      </c>
      <c r="AY70" s="151">
        <f t="shared" si="76"/>
        <v>5</v>
      </c>
    </row>
    <row r="71" spans="1:51" ht="15.75" thickBot="1" x14ac:dyDescent="0.25">
      <c r="A71" s="439"/>
      <c r="B71" s="485"/>
      <c r="C71" s="152" t="s">
        <v>84</v>
      </c>
      <c r="D71" s="153"/>
      <c r="E71" s="154"/>
      <c r="F71" s="154"/>
      <c r="G71" s="155"/>
      <c r="H71" s="156"/>
      <c r="I71" s="157"/>
      <c r="J71" s="157"/>
      <c r="K71" s="158" t="s">
        <v>247</v>
      </c>
      <c r="L71" s="159" t="s">
        <v>247</v>
      </c>
      <c r="M71" s="160"/>
      <c r="N71" s="160"/>
      <c r="O71" s="161"/>
      <c r="P71" s="162"/>
      <c r="Q71" s="163"/>
      <c r="R71" s="163"/>
      <c r="S71" s="164"/>
      <c r="T71" s="165"/>
      <c r="U71" s="166"/>
      <c r="V71" s="166" t="s">
        <v>247</v>
      </c>
      <c r="W71" s="167"/>
      <c r="X71" s="168"/>
      <c r="Y71" s="169"/>
      <c r="Z71" s="169" t="s">
        <v>247</v>
      </c>
      <c r="AA71" s="170"/>
      <c r="AB71" s="171"/>
      <c r="AC71" s="172" t="s">
        <v>247</v>
      </c>
      <c r="AD71" s="172"/>
      <c r="AE71" s="173"/>
      <c r="AF71" s="156"/>
      <c r="AG71" s="157"/>
      <c r="AH71" s="157"/>
      <c r="AI71" s="158"/>
      <c r="AJ71" s="159"/>
      <c r="AK71" s="160"/>
      <c r="AL71" s="160" t="s">
        <v>247</v>
      </c>
      <c r="AM71" s="161"/>
      <c r="AN71" s="162"/>
      <c r="AO71" s="163"/>
      <c r="AP71" s="163" t="s">
        <v>247</v>
      </c>
      <c r="AQ71" s="164"/>
      <c r="AR71" s="165"/>
      <c r="AS71" s="166"/>
      <c r="AT71" s="166"/>
      <c r="AU71" s="167"/>
      <c r="AV71" s="151">
        <f t="shared" si="76"/>
        <v>1</v>
      </c>
      <c r="AW71" s="151">
        <f t="shared" si="76"/>
        <v>1</v>
      </c>
      <c r="AX71" s="151">
        <f t="shared" si="76"/>
        <v>4</v>
      </c>
      <c r="AY71" s="151">
        <f t="shared" si="76"/>
        <v>1</v>
      </c>
    </row>
    <row r="72" spans="1:51" ht="15.75" thickBot="1" x14ac:dyDescent="0.25">
      <c r="A72" s="439"/>
      <c r="B72" s="485"/>
      <c r="C72" s="176" t="s">
        <v>330</v>
      </c>
      <c r="D72" s="153"/>
      <c r="E72" s="154"/>
      <c r="F72" s="154"/>
      <c r="G72" s="155"/>
      <c r="H72" s="177"/>
      <c r="I72" s="178" t="s">
        <v>247</v>
      </c>
      <c r="J72" s="178"/>
      <c r="K72" s="179"/>
      <c r="L72" s="180" t="s">
        <v>247</v>
      </c>
      <c r="M72" s="181"/>
      <c r="N72" s="181"/>
      <c r="O72" s="182"/>
      <c r="P72" s="183"/>
      <c r="Q72" s="184"/>
      <c r="R72" s="184"/>
      <c r="S72" s="185"/>
      <c r="T72" s="186" t="s">
        <v>247</v>
      </c>
      <c r="U72" s="187"/>
      <c r="V72" s="187"/>
      <c r="W72" s="188"/>
      <c r="X72" s="189"/>
      <c r="Y72" s="190"/>
      <c r="Z72" s="190"/>
      <c r="AA72" s="191" t="s">
        <v>247</v>
      </c>
      <c r="AB72" s="192"/>
      <c r="AC72" s="193" t="s">
        <v>247</v>
      </c>
      <c r="AD72" s="193"/>
      <c r="AE72" s="194"/>
      <c r="AF72" s="177"/>
      <c r="AG72" s="178"/>
      <c r="AH72" s="178"/>
      <c r="AI72" s="179"/>
      <c r="AJ72" s="180"/>
      <c r="AK72" s="181" t="s">
        <v>247</v>
      </c>
      <c r="AL72" s="181"/>
      <c r="AM72" s="182"/>
      <c r="AN72" s="183"/>
      <c r="AO72" s="184" t="s">
        <v>247</v>
      </c>
      <c r="AP72" s="184"/>
      <c r="AQ72" s="185"/>
      <c r="AR72" s="186"/>
      <c r="AS72" s="187"/>
      <c r="AT72" s="187"/>
      <c r="AU72" s="188"/>
      <c r="AV72" s="240">
        <f t="shared" si="76"/>
        <v>2</v>
      </c>
      <c r="AW72" s="240">
        <f t="shared" si="76"/>
        <v>4</v>
      </c>
      <c r="AX72" s="151">
        <f t="shared" si="76"/>
        <v>0</v>
      </c>
      <c r="AY72" s="151">
        <f t="shared" si="76"/>
        <v>1</v>
      </c>
    </row>
    <row r="73" spans="1:51" ht="15.75" thickBot="1" x14ac:dyDescent="0.25">
      <c r="A73" s="439"/>
      <c r="B73" s="196" t="s">
        <v>298</v>
      </c>
      <c r="C73" s="238" t="str">
        <f>B67</f>
        <v>SEGUIMIENTO ACADEMICO</v>
      </c>
      <c r="D73" s="318">
        <f>COUNT(D67:D72)+COUNTIFS(D67:D72,"X")</f>
        <v>0</v>
      </c>
      <c r="E73" s="197">
        <f t="shared" ref="E73:AA73" si="77">COUNT(E67:E72)+COUNTIFS(E67:E72,"X")</f>
        <v>0</v>
      </c>
      <c r="F73" s="197">
        <f t="shared" si="77"/>
        <v>0</v>
      </c>
      <c r="G73" s="198">
        <f t="shared" si="77"/>
        <v>0</v>
      </c>
      <c r="H73" s="199">
        <f t="shared" si="77"/>
        <v>0</v>
      </c>
      <c r="I73" s="200">
        <f t="shared" si="77"/>
        <v>1</v>
      </c>
      <c r="J73" s="200">
        <f t="shared" si="77"/>
        <v>1</v>
      </c>
      <c r="K73" s="201">
        <f t="shared" si="77"/>
        <v>4</v>
      </c>
      <c r="L73" s="202">
        <f t="shared" si="77"/>
        <v>2</v>
      </c>
      <c r="M73" s="203">
        <f t="shared" si="77"/>
        <v>0</v>
      </c>
      <c r="N73" s="203">
        <f t="shared" si="77"/>
        <v>1</v>
      </c>
      <c r="O73" s="204">
        <f t="shared" si="77"/>
        <v>3</v>
      </c>
      <c r="P73" s="205">
        <f t="shared" si="77"/>
        <v>0</v>
      </c>
      <c r="Q73" s="206">
        <f t="shared" si="77"/>
        <v>0</v>
      </c>
      <c r="R73" s="206">
        <f t="shared" si="77"/>
        <v>0</v>
      </c>
      <c r="S73" s="207">
        <f t="shared" si="77"/>
        <v>0</v>
      </c>
      <c r="T73" s="208">
        <f t="shared" si="77"/>
        <v>1</v>
      </c>
      <c r="U73" s="209">
        <f t="shared" si="77"/>
        <v>0</v>
      </c>
      <c r="V73" s="209">
        <f t="shared" si="77"/>
        <v>2</v>
      </c>
      <c r="W73" s="210">
        <f t="shared" si="77"/>
        <v>3</v>
      </c>
      <c r="X73" s="211">
        <f t="shared" si="77"/>
        <v>0</v>
      </c>
      <c r="Y73" s="212">
        <f t="shared" si="77"/>
        <v>2</v>
      </c>
      <c r="Z73" s="212">
        <f t="shared" si="77"/>
        <v>3</v>
      </c>
      <c r="AA73" s="213">
        <f t="shared" si="77"/>
        <v>1</v>
      </c>
      <c r="AB73" s="214">
        <f>COUNT(AB67:AB72)+COUNTIFS(AB67:AB72,"X")</f>
        <v>0</v>
      </c>
      <c r="AC73" s="214">
        <f t="shared" ref="AC73:AU73" si="78">COUNT(AC67:AC72)+COUNTIFS(AC67:AC72,"X")</f>
        <v>2</v>
      </c>
      <c r="AD73" s="214">
        <f t="shared" si="78"/>
        <v>1</v>
      </c>
      <c r="AE73" s="214">
        <f t="shared" si="78"/>
        <v>3</v>
      </c>
      <c r="AF73" s="199">
        <f t="shared" si="78"/>
        <v>0</v>
      </c>
      <c r="AG73" s="200">
        <f t="shared" si="78"/>
        <v>0</v>
      </c>
      <c r="AH73" s="200">
        <f t="shared" si="78"/>
        <v>0</v>
      </c>
      <c r="AI73" s="201">
        <f t="shared" si="78"/>
        <v>0</v>
      </c>
      <c r="AJ73" s="202">
        <f t="shared" si="78"/>
        <v>0</v>
      </c>
      <c r="AK73" s="203">
        <f t="shared" si="78"/>
        <v>1</v>
      </c>
      <c r="AL73" s="203">
        <f t="shared" si="78"/>
        <v>2</v>
      </c>
      <c r="AM73" s="204">
        <f t="shared" si="78"/>
        <v>3</v>
      </c>
      <c r="AN73" s="205">
        <f t="shared" si="78"/>
        <v>0</v>
      </c>
      <c r="AO73" s="206">
        <f t="shared" si="78"/>
        <v>1</v>
      </c>
      <c r="AP73" s="206">
        <f t="shared" si="78"/>
        <v>1</v>
      </c>
      <c r="AQ73" s="207">
        <f t="shared" si="78"/>
        <v>4</v>
      </c>
      <c r="AR73" s="208">
        <f t="shared" si="78"/>
        <v>0</v>
      </c>
      <c r="AS73" s="209">
        <f t="shared" si="78"/>
        <v>0</v>
      </c>
      <c r="AT73" s="209">
        <f t="shared" si="78"/>
        <v>0</v>
      </c>
      <c r="AU73" s="210">
        <f t="shared" si="78"/>
        <v>0</v>
      </c>
      <c r="AV73" s="215">
        <f>AV72+AV71+AV70+AV69+AV68+AV67</f>
        <v>3</v>
      </c>
      <c r="AW73" s="215">
        <f t="shared" ref="AW73:AY73" si="79">AW72+AW71+AW70+AW69+AW68+AW67</f>
        <v>7</v>
      </c>
      <c r="AX73" s="215">
        <f t="shared" si="79"/>
        <v>11</v>
      </c>
      <c r="AY73" s="215">
        <f t="shared" si="79"/>
        <v>21</v>
      </c>
    </row>
    <row r="74" spans="1:51" x14ac:dyDescent="0.2">
      <c r="A74" s="439"/>
      <c r="B74" s="321" t="s">
        <v>312</v>
      </c>
      <c r="C74" s="492" t="str">
        <f>A51</f>
        <v>GESTION ACADEMICA</v>
      </c>
      <c r="D74" s="217">
        <f>D56+D61+D66+D73</f>
        <v>0</v>
      </c>
      <c r="E74" s="218">
        <f t="shared" ref="E74:AA74" si="80">E56+E61+E66+E73</f>
        <v>0</v>
      </c>
      <c r="F74" s="218">
        <f t="shared" si="80"/>
        <v>0</v>
      </c>
      <c r="G74" s="219">
        <f t="shared" si="80"/>
        <v>0</v>
      </c>
      <c r="H74" s="244">
        <f t="shared" si="80"/>
        <v>0</v>
      </c>
      <c r="I74" s="245">
        <f t="shared" si="80"/>
        <v>1</v>
      </c>
      <c r="J74" s="245">
        <f t="shared" si="80"/>
        <v>4</v>
      </c>
      <c r="K74" s="246">
        <f t="shared" si="80"/>
        <v>14</v>
      </c>
      <c r="L74" s="247">
        <f t="shared" si="80"/>
        <v>3</v>
      </c>
      <c r="M74" s="248">
        <f t="shared" si="80"/>
        <v>3</v>
      </c>
      <c r="N74" s="248">
        <f t="shared" si="80"/>
        <v>9</v>
      </c>
      <c r="O74" s="249">
        <f t="shared" si="80"/>
        <v>4</v>
      </c>
      <c r="P74" s="250">
        <f t="shared" si="80"/>
        <v>0</v>
      </c>
      <c r="Q74" s="251">
        <f t="shared" si="80"/>
        <v>0</v>
      </c>
      <c r="R74" s="251">
        <f t="shared" si="80"/>
        <v>0</v>
      </c>
      <c r="S74" s="252">
        <f t="shared" si="80"/>
        <v>0</v>
      </c>
      <c r="T74" s="253">
        <f t="shared" si="80"/>
        <v>5</v>
      </c>
      <c r="U74" s="254">
        <f t="shared" si="80"/>
        <v>1</v>
      </c>
      <c r="V74" s="254">
        <f t="shared" si="80"/>
        <v>7</v>
      </c>
      <c r="W74" s="255">
        <f t="shared" si="80"/>
        <v>6</v>
      </c>
      <c r="X74" s="256">
        <f t="shared" si="80"/>
        <v>1</v>
      </c>
      <c r="Y74" s="257">
        <f t="shared" si="80"/>
        <v>11</v>
      </c>
      <c r="Z74" s="257">
        <f t="shared" si="80"/>
        <v>6</v>
      </c>
      <c r="AA74" s="258">
        <f t="shared" si="80"/>
        <v>1</v>
      </c>
      <c r="AB74" s="259">
        <f>AB56+AB61+AB66+AB73</f>
        <v>0</v>
      </c>
      <c r="AC74" s="260">
        <f t="shared" ref="AC74:AY74" si="81">AC56+AC61+AC66+AC73</f>
        <v>2</v>
      </c>
      <c r="AD74" s="260">
        <f t="shared" si="81"/>
        <v>9</v>
      </c>
      <c r="AE74" s="261">
        <f t="shared" si="81"/>
        <v>8</v>
      </c>
      <c r="AF74" s="244">
        <f t="shared" si="81"/>
        <v>0</v>
      </c>
      <c r="AG74" s="245">
        <f t="shared" si="81"/>
        <v>0</v>
      </c>
      <c r="AH74" s="245">
        <f t="shared" si="81"/>
        <v>0</v>
      </c>
      <c r="AI74" s="246">
        <f t="shared" si="81"/>
        <v>0</v>
      </c>
      <c r="AJ74" s="247">
        <f t="shared" si="81"/>
        <v>0</v>
      </c>
      <c r="AK74" s="248">
        <f t="shared" si="81"/>
        <v>1</v>
      </c>
      <c r="AL74" s="248">
        <f t="shared" si="81"/>
        <v>8</v>
      </c>
      <c r="AM74" s="249">
        <f t="shared" si="81"/>
        <v>10</v>
      </c>
      <c r="AN74" s="250">
        <f t="shared" si="81"/>
        <v>0</v>
      </c>
      <c r="AO74" s="251">
        <f t="shared" si="81"/>
        <v>1</v>
      </c>
      <c r="AP74" s="251">
        <f t="shared" si="81"/>
        <v>6</v>
      </c>
      <c r="AQ74" s="252">
        <f t="shared" si="81"/>
        <v>12</v>
      </c>
      <c r="AR74" s="253">
        <f t="shared" si="81"/>
        <v>0</v>
      </c>
      <c r="AS74" s="254">
        <f t="shared" si="81"/>
        <v>0</v>
      </c>
      <c r="AT74" s="254">
        <f t="shared" si="81"/>
        <v>0</v>
      </c>
      <c r="AU74" s="255">
        <f t="shared" si="81"/>
        <v>0</v>
      </c>
      <c r="AV74" s="262">
        <f>AV56+AV61+AV66+AV73</f>
        <v>9</v>
      </c>
      <c r="AW74" s="263">
        <f t="shared" si="81"/>
        <v>20</v>
      </c>
      <c r="AX74" s="263">
        <f t="shared" si="81"/>
        <v>49</v>
      </c>
      <c r="AY74" s="264">
        <f t="shared" si="81"/>
        <v>55</v>
      </c>
    </row>
    <row r="75" spans="1:51" ht="15.75" thickBot="1" x14ac:dyDescent="0.25">
      <c r="A75" s="440"/>
      <c r="B75" s="320" t="s">
        <v>313</v>
      </c>
      <c r="C75" s="493"/>
      <c r="D75" s="265">
        <f>D74*100%/19</f>
        <v>0</v>
      </c>
      <c r="E75" s="266">
        <f t="shared" ref="E75:AA75" si="82">E74*100%/19</f>
        <v>0</v>
      </c>
      <c r="F75" s="266">
        <f t="shared" si="82"/>
        <v>0</v>
      </c>
      <c r="G75" s="267">
        <f t="shared" si="82"/>
        <v>0</v>
      </c>
      <c r="H75" s="268">
        <f t="shared" si="82"/>
        <v>0</v>
      </c>
      <c r="I75" s="269">
        <f t="shared" si="82"/>
        <v>5.2631578947368418E-2</v>
      </c>
      <c r="J75" s="269">
        <f t="shared" si="82"/>
        <v>0.21052631578947367</v>
      </c>
      <c r="K75" s="270">
        <f t="shared" si="82"/>
        <v>0.73684210526315785</v>
      </c>
      <c r="L75" s="271">
        <f t="shared" si="82"/>
        <v>0.15789473684210525</v>
      </c>
      <c r="M75" s="272">
        <f t="shared" si="82"/>
        <v>0.15789473684210525</v>
      </c>
      <c r="N75" s="272">
        <f t="shared" si="82"/>
        <v>0.47368421052631576</v>
      </c>
      <c r="O75" s="273">
        <f t="shared" si="82"/>
        <v>0.21052631578947367</v>
      </c>
      <c r="P75" s="274">
        <f t="shared" si="82"/>
        <v>0</v>
      </c>
      <c r="Q75" s="275">
        <f t="shared" si="82"/>
        <v>0</v>
      </c>
      <c r="R75" s="275">
        <f t="shared" si="82"/>
        <v>0</v>
      </c>
      <c r="S75" s="276">
        <f t="shared" si="82"/>
        <v>0</v>
      </c>
      <c r="T75" s="277">
        <f t="shared" si="82"/>
        <v>0.26315789473684209</v>
      </c>
      <c r="U75" s="278">
        <f t="shared" si="82"/>
        <v>5.2631578947368418E-2</v>
      </c>
      <c r="V75" s="278">
        <f t="shared" si="82"/>
        <v>0.36842105263157893</v>
      </c>
      <c r="W75" s="279">
        <f t="shared" si="82"/>
        <v>0.31578947368421051</v>
      </c>
      <c r="X75" s="280">
        <f t="shared" si="82"/>
        <v>5.2631578947368418E-2</v>
      </c>
      <c r="Y75" s="281">
        <f t="shared" si="82"/>
        <v>0.57894736842105265</v>
      </c>
      <c r="Z75" s="281">
        <f t="shared" si="82"/>
        <v>0.31578947368421051</v>
      </c>
      <c r="AA75" s="282">
        <f t="shared" si="82"/>
        <v>5.2631578947368418E-2</v>
      </c>
      <c r="AB75" s="283">
        <f>AB74*100%/19</f>
        <v>0</v>
      </c>
      <c r="AC75" s="284">
        <f t="shared" ref="AC75:AY75" si="83">AC74*100%/19</f>
        <v>0.10526315789473684</v>
      </c>
      <c r="AD75" s="284">
        <f t="shared" si="83"/>
        <v>0.47368421052631576</v>
      </c>
      <c r="AE75" s="285">
        <f t="shared" si="83"/>
        <v>0.42105263157894735</v>
      </c>
      <c r="AF75" s="268">
        <f t="shared" si="83"/>
        <v>0</v>
      </c>
      <c r="AG75" s="269">
        <f t="shared" si="83"/>
        <v>0</v>
      </c>
      <c r="AH75" s="269">
        <f t="shared" si="83"/>
        <v>0</v>
      </c>
      <c r="AI75" s="270">
        <f t="shared" si="83"/>
        <v>0</v>
      </c>
      <c r="AJ75" s="271">
        <f t="shared" si="83"/>
        <v>0</v>
      </c>
      <c r="AK75" s="272">
        <f t="shared" si="83"/>
        <v>5.2631578947368418E-2</v>
      </c>
      <c r="AL75" s="272">
        <f t="shared" si="83"/>
        <v>0.42105263157894735</v>
      </c>
      <c r="AM75" s="273">
        <f t="shared" si="83"/>
        <v>0.52631578947368418</v>
      </c>
      <c r="AN75" s="274">
        <f t="shared" si="83"/>
        <v>0</v>
      </c>
      <c r="AO75" s="275">
        <f t="shared" si="83"/>
        <v>5.2631578947368418E-2</v>
      </c>
      <c r="AP75" s="275">
        <f t="shared" si="83"/>
        <v>0.31578947368421051</v>
      </c>
      <c r="AQ75" s="276">
        <f t="shared" si="83"/>
        <v>0.63157894736842102</v>
      </c>
      <c r="AR75" s="277">
        <f t="shared" si="83"/>
        <v>0</v>
      </c>
      <c r="AS75" s="278">
        <f t="shared" si="83"/>
        <v>0</v>
      </c>
      <c r="AT75" s="278">
        <f t="shared" si="83"/>
        <v>0</v>
      </c>
      <c r="AU75" s="279">
        <f t="shared" si="83"/>
        <v>0</v>
      </c>
      <c r="AV75" s="286">
        <f t="shared" si="83"/>
        <v>0.47368421052631576</v>
      </c>
      <c r="AW75" s="287">
        <f t="shared" si="83"/>
        <v>1.0526315789473684</v>
      </c>
      <c r="AX75" s="287">
        <f t="shared" si="83"/>
        <v>2.5789473684210527</v>
      </c>
      <c r="AY75" s="288">
        <f t="shared" si="83"/>
        <v>2.8947368421052633</v>
      </c>
    </row>
    <row r="76" spans="1:51" ht="15.75" customHeight="1" thickBot="1" x14ac:dyDescent="0.25">
      <c r="A76" s="441" t="s">
        <v>331</v>
      </c>
      <c r="B76" s="484" t="s">
        <v>332</v>
      </c>
      <c r="C76" s="128" t="s">
        <v>333</v>
      </c>
      <c r="D76" s="129"/>
      <c r="E76" s="130"/>
      <c r="F76" s="130"/>
      <c r="G76" s="131"/>
      <c r="H76" s="220"/>
      <c r="I76" s="221"/>
      <c r="J76" s="221"/>
      <c r="K76" s="222" t="s">
        <v>247</v>
      </c>
      <c r="L76" s="223"/>
      <c r="M76" s="224"/>
      <c r="N76" s="224" t="s">
        <v>247</v>
      </c>
      <c r="O76" s="225"/>
      <c r="P76" s="226"/>
      <c r="Q76" s="227"/>
      <c r="R76" s="227"/>
      <c r="S76" s="228"/>
      <c r="T76" s="292" t="s">
        <v>247</v>
      </c>
      <c r="U76" s="230"/>
      <c r="V76" s="230"/>
      <c r="W76" s="231"/>
      <c r="X76" s="232"/>
      <c r="Y76" s="233"/>
      <c r="Z76" s="233" t="s">
        <v>247</v>
      </c>
      <c r="AA76" s="234"/>
      <c r="AB76" s="293" t="s">
        <v>247</v>
      </c>
      <c r="AC76" s="236"/>
      <c r="AD76" s="236"/>
      <c r="AE76" s="237"/>
      <c r="AF76" s="220"/>
      <c r="AG76" s="221"/>
      <c r="AH76" s="221"/>
      <c r="AI76" s="222"/>
      <c r="AJ76" s="223"/>
      <c r="AK76" s="224"/>
      <c r="AL76" s="224"/>
      <c r="AM76" s="225" t="s">
        <v>247</v>
      </c>
      <c r="AN76" s="226"/>
      <c r="AO76" s="227"/>
      <c r="AP76" s="227" t="s">
        <v>247</v>
      </c>
      <c r="AQ76" s="228"/>
      <c r="AR76" s="229"/>
      <c r="AS76" s="230"/>
      <c r="AT76" s="230"/>
      <c r="AU76" s="231"/>
      <c r="AV76" s="151">
        <f t="shared" ref="AV76:AY78" si="84">COUNTA(D76,H76,L76,P76,T76,X76,AB76,AF76,AJ76,AN76,AR76)</f>
        <v>2</v>
      </c>
      <c r="AW76" s="151">
        <f t="shared" si="84"/>
        <v>0</v>
      </c>
      <c r="AX76" s="151">
        <f t="shared" si="84"/>
        <v>3</v>
      </c>
      <c r="AY76" s="151">
        <f t="shared" si="84"/>
        <v>2</v>
      </c>
    </row>
    <row r="77" spans="1:51" ht="15.75" thickBot="1" x14ac:dyDescent="0.25">
      <c r="A77" s="442"/>
      <c r="B77" s="485"/>
      <c r="C77" s="152" t="s">
        <v>334</v>
      </c>
      <c r="D77" s="153"/>
      <c r="E77" s="154"/>
      <c r="F77" s="154"/>
      <c r="G77" s="155"/>
      <c r="H77" s="156"/>
      <c r="I77" s="157"/>
      <c r="J77" s="157"/>
      <c r="K77" s="158" t="s">
        <v>247</v>
      </c>
      <c r="L77" s="159"/>
      <c r="M77" s="160"/>
      <c r="N77" s="160" t="s">
        <v>247</v>
      </c>
      <c r="O77" s="161"/>
      <c r="P77" s="162"/>
      <c r="Q77" s="163"/>
      <c r="R77" s="163"/>
      <c r="S77" s="164"/>
      <c r="T77" s="294" t="s">
        <v>247</v>
      </c>
      <c r="U77" s="166"/>
      <c r="V77" s="166"/>
      <c r="W77" s="167"/>
      <c r="X77" s="168"/>
      <c r="Y77" s="169"/>
      <c r="Z77" s="169"/>
      <c r="AA77" s="170" t="s">
        <v>247</v>
      </c>
      <c r="AB77" s="295" t="s">
        <v>247</v>
      </c>
      <c r="AC77" s="172"/>
      <c r="AD77" s="172"/>
      <c r="AE77" s="173"/>
      <c r="AF77" s="156"/>
      <c r="AG77" s="157"/>
      <c r="AH77" s="157"/>
      <c r="AI77" s="158"/>
      <c r="AJ77" s="159"/>
      <c r="AK77" s="160"/>
      <c r="AL77" s="160" t="s">
        <v>247</v>
      </c>
      <c r="AM77" s="161"/>
      <c r="AN77" s="162"/>
      <c r="AO77" s="163"/>
      <c r="AP77" s="163"/>
      <c r="AQ77" s="164" t="s">
        <v>247</v>
      </c>
      <c r="AR77" s="165"/>
      <c r="AS77" s="166"/>
      <c r="AT77" s="166"/>
      <c r="AU77" s="167"/>
      <c r="AV77" s="151">
        <f t="shared" si="84"/>
        <v>2</v>
      </c>
      <c r="AW77" s="151">
        <f t="shared" si="84"/>
        <v>0</v>
      </c>
      <c r="AX77" s="151">
        <f t="shared" si="84"/>
        <v>2</v>
      </c>
      <c r="AY77" s="151">
        <f t="shared" si="84"/>
        <v>3</v>
      </c>
    </row>
    <row r="78" spans="1:51" ht="15.75" thickBot="1" x14ac:dyDescent="0.25">
      <c r="A78" s="442"/>
      <c r="B78" s="485"/>
      <c r="C78" s="176" t="s">
        <v>335</v>
      </c>
      <c r="D78" s="104"/>
      <c r="E78" s="105"/>
      <c r="F78" s="105"/>
      <c r="G78" s="106"/>
      <c r="H78" s="177"/>
      <c r="I78" s="178"/>
      <c r="J78" s="178"/>
      <c r="K78" s="179" t="s">
        <v>247</v>
      </c>
      <c r="L78" s="180"/>
      <c r="M78" s="181"/>
      <c r="N78" s="181" t="s">
        <v>247</v>
      </c>
      <c r="O78" s="182"/>
      <c r="P78" s="183"/>
      <c r="Q78" s="184"/>
      <c r="R78" s="184"/>
      <c r="S78" s="185"/>
      <c r="T78" s="296" t="s">
        <v>247</v>
      </c>
      <c r="U78" s="187"/>
      <c r="V78" s="187"/>
      <c r="W78" s="188"/>
      <c r="X78" s="189"/>
      <c r="Y78" s="190"/>
      <c r="Z78" s="190"/>
      <c r="AA78" s="191" t="s">
        <v>247</v>
      </c>
      <c r="AB78" s="297" t="s">
        <v>247</v>
      </c>
      <c r="AC78" s="193"/>
      <c r="AD78" s="193"/>
      <c r="AE78" s="194"/>
      <c r="AF78" s="177"/>
      <c r="AG78" s="178"/>
      <c r="AH78" s="178"/>
      <c r="AI78" s="179"/>
      <c r="AJ78" s="180"/>
      <c r="AK78" s="181"/>
      <c r="AL78" s="181" t="s">
        <v>247</v>
      </c>
      <c r="AM78" s="182"/>
      <c r="AN78" s="183"/>
      <c r="AO78" s="184"/>
      <c r="AP78" s="184"/>
      <c r="AQ78" s="185" t="s">
        <v>247</v>
      </c>
      <c r="AR78" s="186"/>
      <c r="AS78" s="187"/>
      <c r="AT78" s="187"/>
      <c r="AU78" s="188"/>
      <c r="AV78" s="151">
        <f t="shared" si="84"/>
        <v>2</v>
      </c>
      <c r="AW78" s="151">
        <f t="shared" si="84"/>
        <v>0</v>
      </c>
      <c r="AX78" s="151">
        <f t="shared" si="84"/>
        <v>2</v>
      </c>
      <c r="AY78" s="151">
        <f t="shared" si="84"/>
        <v>3</v>
      </c>
    </row>
    <row r="79" spans="1:51" ht="15.75" thickBot="1" x14ac:dyDescent="0.25">
      <c r="A79" s="442"/>
      <c r="B79" s="196" t="s">
        <v>298</v>
      </c>
      <c r="C79" s="238" t="str">
        <f>B76</f>
        <v>APOYO A LA GESTION ACADEMICA</v>
      </c>
      <c r="D79" s="318">
        <f>COUNT(D76:D78)+COUNTIFS(D76:D78,"X")</f>
        <v>0</v>
      </c>
      <c r="E79" s="197">
        <f t="shared" ref="E79:AA79" si="85">COUNT(E76:E78)+COUNTIFS(E76:E78,"X")</f>
        <v>0</v>
      </c>
      <c r="F79" s="197">
        <f t="shared" si="85"/>
        <v>0</v>
      </c>
      <c r="G79" s="198">
        <f t="shared" si="85"/>
        <v>0</v>
      </c>
      <c r="H79" s="199">
        <f t="shared" si="85"/>
        <v>0</v>
      </c>
      <c r="I79" s="200">
        <f t="shared" si="85"/>
        <v>0</v>
      </c>
      <c r="J79" s="200">
        <f t="shared" si="85"/>
        <v>0</v>
      </c>
      <c r="K79" s="201">
        <f t="shared" si="85"/>
        <v>3</v>
      </c>
      <c r="L79" s="202">
        <f t="shared" si="85"/>
        <v>0</v>
      </c>
      <c r="M79" s="203">
        <f t="shared" si="85"/>
        <v>0</v>
      </c>
      <c r="N79" s="203">
        <f t="shared" si="85"/>
        <v>3</v>
      </c>
      <c r="O79" s="204">
        <f t="shared" si="85"/>
        <v>0</v>
      </c>
      <c r="P79" s="205">
        <f t="shared" si="85"/>
        <v>0</v>
      </c>
      <c r="Q79" s="206">
        <f t="shared" si="85"/>
        <v>0</v>
      </c>
      <c r="R79" s="206">
        <f t="shared" si="85"/>
        <v>0</v>
      </c>
      <c r="S79" s="207">
        <f t="shared" si="85"/>
        <v>0</v>
      </c>
      <c r="T79" s="208">
        <f t="shared" si="85"/>
        <v>3</v>
      </c>
      <c r="U79" s="209">
        <f t="shared" si="85"/>
        <v>0</v>
      </c>
      <c r="V79" s="209">
        <f t="shared" si="85"/>
        <v>0</v>
      </c>
      <c r="W79" s="210">
        <f t="shared" si="85"/>
        <v>0</v>
      </c>
      <c r="X79" s="211">
        <f t="shared" si="85"/>
        <v>0</v>
      </c>
      <c r="Y79" s="212">
        <f t="shared" si="85"/>
        <v>0</v>
      </c>
      <c r="Z79" s="212">
        <f t="shared" si="85"/>
        <v>1</v>
      </c>
      <c r="AA79" s="213">
        <f t="shared" si="85"/>
        <v>2</v>
      </c>
      <c r="AB79" s="214">
        <f>COUNT(AB76:AB78)+COUNTIFS(AB76:AB78,"X")</f>
        <v>3</v>
      </c>
      <c r="AC79" s="214">
        <f t="shared" ref="AC79:AU79" si="86">COUNT(AC76:AC78)+COUNTIFS(AC76:AC78,"X")</f>
        <v>0</v>
      </c>
      <c r="AD79" s="214">
        <f t="shared" si="86"/>
        <v>0</v>
      </c>
      <c r="AE79" s="214">
        <f t="shared" si="86"/>
        <v>0</v>
      </c>
      <c r="AF79" s="199">
        <f t="shared" si="86"/>
        <v>0</v>
      </c>
      <c r="AG79" s="200">
        <f t="shared" si="86"/>
        <v>0</v>
      </c>
      <c r="AH79" s="200">
        <f t="shared" si="86"/>
        <v>0</v>
      </c>
      <c r="AI79" s="201">
        <f t="shared" si="86"/>
        <v>0</v>
      </c>
      <c r="AJ79" s="202">
        <f t="shared" si="86"/>
        <v>0</v>
      </c>
      <c r="AK79" s="203">
        <f t="shared" si="86"/>
        <v>0</v>
      </c>
      <c r="AL79" s="203">
        <f t="shared" si="86"/>
        <v>2</v>
      </c>
      <c r="AM79" s="204">
        <f t="shared" si="86"/>
        <v>1</v>
      </c>
      <c r="AN79" s="205">
        <f t="shared" si="86"/>
        <v>0</v>
      </c>
      <c r="AO79" s="206">
        <f t="shared" si="86"/>
        <v>0</v>
      </c>
      <c r="AP79" s="206">
        <f t="shared" si="86"/>
        <v>1</v>
      </c>
      <c r="AQ79" s="207">
        <f t="shared" si="86"/>
        <v>2</v>
      </c>
      <c r="AR79" s="208">
        <f t="shared" si="86"/>
        <v>0</v>
      </c>
      <c r="AS79" s="209">
        <f t="shared" si="86"/>
        <v>0</v>
      </c>
      <c r="AT79" s="209">
        <f t="shared" si="86"/>
        <v>0</v>
      </c>
      <c r="AU79" s="210">
        <f t="shared" si="86"/>
        <v>0</v>
      </c>
      <c r="AV79" s="215">
        <f>AV78+AV77+AV76</f>
        <v>6</v>
      </c>
      <c r="AW79" s="215">
        <f t="shared" ref="AW79:AY79" si="87">AW78+AW77+AW76</f>
        <v>0</v>
      </c>
      <c r="AX79" s="215">
        <f t="shared" si="87"/>
        <v>7</v>
      </c>
      <c r="AY79" s="215">
        <f t="shared" si="87"/>
        <v>8</v>
      </c>
    </row>
    <row r="80" spans="1:51" ht="15.75" thickBot="1" x14ac:dyDescent="0.25">
      <c r="A80" s="442"/>
      <c r="B80" s="485" t="s">
        <v>336</v>
      </c>
      <c r="C80" s="216" t="s">
        <v>337</v>
      </c>
      <c r="D80" s="217"/>
      <c r="E80" s="218"/>
      <c r="F80" s="218"/>
      <c r="G80" s="219"/>
      <c r="H80" s="220"/>
      <c r="I80" s="221"/>
      <c r="J80" s="221"/>
      <c r="K80" s="222" t="s">
        <v>247</v>
      </c>
      <c r="L80" s="223" t="s">
        <v>247</v>
      </c>
      <c r="M80" s="224"/>
      <c r="N80" s="224"/>
      <c r="O80" s="225"/>
      <c r="P80" s="226"/>
      <c r="Q80" s="227"/>
      <c r="R80" s="227"/>
      <c r="S80" s="228"/>
      <c r="T80" s="292" t="s">
        <v>247</v>
      </c>
      <c r="U80" s="230"/>
      <c r="V80" s="230"/>
      <c r="W80" s="231"/>
      <c r="X80" s="232"/>
      <c r="Y80" s="233" t="s">
        <v>247</v>
      </c>
      <c r="Z80" s="233"/>
      <c r="AA80" s="234"/>
      <c r="AB80" s="293" t="s">
        <v>247</v>
      </c>
      <c r="AC80" s="236"/>
      <c r="AD80" s="236"/>
      <c r="AE80" s="237"/>
      <c r="AF80" s="220"/>
      <c r="AG80" s="221"/>
      <c r="AH80" s="221"/>
      <c r="AI80" s="222"/>
      <c r="AJ80" s="223"/>
      <c r="AK80" s="224" t="s">
        <v>247</v>
      </c>
      <c r="AL80" s="224"/>
      <c r="AM80" s="225"/>
      <c r="AN80" s="226"/>
      <c r="AO80" s="227"/>
      <c r="AP80" s="227" t="s">
        <v>247</v>
      </c>
      <c r="AQ80" s="228"/>
      <c r="AR80" s="229"/>
      <c r="AS80" s="230"/>
      <c r="AT80" s="230"/>
      <c r="AU80" s="231"/>
      <c r="AV80" s="240">
        <f>COUNTA(D80,H80,L80,P80,T80,X80,AB80,AF80,AJ80,AN80,AR80)</f>
        <v>3</v>
      </c>
      <c r="AW80" s="240">
        <f t="shared" ref="AW80:AY86" si="88">COUNTA(E80,I80,M80,Q80,U80,Y80,AC80,AG80,AK80,AO80,AS80)</f>
        <v>2</v>
      </c>
      <c r="AX80" s="151">
        <f t="shared" si="88"/>
        <v>1</v>
      </c>
      <c r="AY80" s="151">
        <f t="shared" si="88"/>
        <v>1</v>
      </c>
    </row>
    <row r="81" spans="1:51" ht="15.75" thickBot="1" x14ac:dyDescent="0.25">
      <c r="A81" s="442"/>
      <c r="B81" s="485"/>
      <c r="C81" s="152" t="s">
        <v>91</v>
      </c>
      <c r="D81" s="153"/>
      <c r="E81" s="154"/>
      <c r="F81" s="154"/>
      <c r="G81" s="155"/>
      <c r="H81" s="156"/>
      <c r="I81" s="157"/>
      <c r="J81" s="157"/>
      <c r="K81" s="158" t="s">
        <v>247</v>
      </c>
      <c r="L81" s="159" t="s">
        <v>247</v>
      </c>
      <c r="M81" s="160"/>
      <c r="N81" s="160"/>
      <c r="O81" s="161"/>
      <c r="P81" s="162"/>
      <c r="Q81" s="163"/>
      <c r="R81" s="163"/>
      <c r="S81" s="164"/>
      <c r="T81" s="294" t="s">
        <v>247</v>
      </c>
      <c r="U81" s="166"/>
      <c r="V81" s="166"/>
      <c r="W81" s="167"/>
      <c r="X81" s="168"/>
      <c r="Y81" s="169" t="s">
        <v>247</v>
      </c>
      <c r="Z81" s="169"/>
      <c r="AA81" s="170"/>
      <c r="AB81" s="295" t="s">
        <v>247</v>
      </c>
      <c r="AC81" s="172"/>
      <c r="AD81" s="172"/>
      <c r="AE81" s="173"/>
      <c r="AF81" s="156"/>
      <c r="AG81" s="157"/>
      <c r="AH81" s="157"/>
      <c r="AI81" s="158"/>
      <c r="AJ81" s="159"/>
      <c r="AK81" s="160"/>
      <c r="AL81" s="160" t="s">
        <v>247</v>
      </c>
      <c r="AM81" s="161"/>
      <c r="AN81" s="162"/>
      <c r="AO81" s="163"/>
      <c r="AP81" s="163" t="s">
        <v>247</v>
      </c>
      <c r="AQ81" s="164"/>
      <c r="AR81" s="165"/>
      <c r="AS81" s="166"/>
      <c r="AT81" s="166"/>
      <c r="AU81" s="167"/>
      <c r="AV81" s="175">
        <f t="shared" ref="AV81:AV86" si="89">COUNTA(D81,H81,L81,P81,T81,X81,AB81,AF81,AJ81,AN81,AR81)</f>
        <v>3</v>
      </c>
      <c r="AW81" s="175">
        <f t="shared" si="88"/>
        <v>1</v>
      </c>
      <c r="AX81" s="151">
        <f t="shared" si="88"/>
        <v>2</v>
      </c>
      <c r="AY81" s="151">
        <f t="shared" si="88"/>
        <v>1</v>
      </c>
    </row>
    <row r="82" spans="1:51" ht="15.75" thickBot="1" x14ac:dyDescent="0.25">
      <c r="A82" s="442"/>
      <c r="B82" s="485"/>
      <c r="C82" s="152" t="s">
        <v>123</v>
      </c>
      <c r="D82" s="153"/>
      <c r="E82" s="154"/>
      <c r="F82" s="154"/>
      <c r="G82" s="155"/>
      <c r="H82" s="156"/>
      <c r="I82" s="157"/>
      <c r="J82" s="157"/>
      <c r="K82" s="158" t="s">
        <v>247</v>
      </c>
      <c r="L82" s="159" t="s">
        <v>247</v>
      </c>
      <c r="M82" s="160"/>
      <c r="N82" s="160"/>
      <c r="O82" s="161"/>
      <c r="P82" s="162"/>
      <c r="Q82" s="163"/>
      <c r="R82" s="163"/>
      <c r="S82" s="164"/>
      <c r="T82" s="294" t="s">
        <v>247</v>
      </c>
      <c r="U82" s="166"/>
      <c r="V82" s="166"/>
      <c r="W82" s="167"/>
      <c r="X82" s="168"/>
      <c r="Y82" s="169" t="s">
        <v>247</v>
      </c>
      <c r="Z82" s="169"/>
      <c r="AA82" s="170"/>
      <c r="AB82" s="295" t="s">
        <v>247</v>
      </c>
      <c r="AC82" s="172"/>
      <c r="AD82" s="172"/>
      <c r="AE82" s="173"/>
      <c r="AF82" s="156"/>
      <c r="AG82" s="157"/>
      <c r="AH82" s="157"/>
      <c r="AI82" s="158"/>
      <c r="AJ82" s="159"/>
      <c r="AK82" s="160" t="s">
        <v>247</v>
      </c>
      <c r="AL82" s="160"/>
      <c r="AM82" s="161"/>
      <c r="AN82" s="162"/>
      <c r="AO82" s="163"/>
      <c r="AP82" s="163" t="s">
        <v>247</v>
      </c>
      <c r="AQ82" s="164"/>
      <c r="AR82" s="165"/>
      <c r="AS82" s="166"/>
      <c r="AT82" s="166"/>
      <c r="AU82" s="167"/>
      <c r="AV82" s="175">
        <f t="shared" si="89"/>
        <v>3</v>
      </c>
      <c r="AW82" s="175">
        <f t="shared" si="88"/>
        <v>2</v>
      </c>
      <c r="AX82" s="151">
        <f t="shared" si="88"/>
        <v>1</v>
      </c>
      <c r="AY82" s="151">
        <f t="shared" si="88"/>
        <v>1</v>
      </c>
    </row>
    <row r="83" spans="1:51" ht="15.75" thickBot="1" x14ac:dyDescent="0.25">
      <c r="A83" s="442"/>
      <c r="B83" s="485"/>
      <c r="C83" s="152" t="s">
        <v>92</v>
      </c>
      <c r="D83" s="153"/>
      <c r="E83" s="154"/>
      <c r="F83" s="154"/>
      <c r="G83" s="155"/>
      <c r="H83" s="156"/>
      <c r="I83" s="157"/>
      <c r="J83" s="157"/>
      <c r="K83" s="158" t="s">
        <v>247</v>
      </c>
      <c r="L83" s="159"/>
      <c r="M83" s="160" t="s">
        <v>247</v>
      </c>
      <c r="N83" s="160"/>
      <c r="O83" s="161"/>
      <c r="P83" s="162"/>
      <c r="Q83" s="163"/>
      <c r="R83" s="163"/>
      <c r="S83" s="164"/>
      <c r="T83" s="294" t="s">
        <v>247</v>
      </c>
      <c r="U83" s="166"/>
      <c r="V83" s="166"/>
      <c r="W83" s="167"/>
      <c r="X83" s="168"/>
      <c r="Y83" s="169"/>
      <c r="Z83" s="169" t="s">
        <v>247</v>
      </c>
      <c r="AA83" s="170"/>
      <c r="AB83" s="295" t="s">
        <v>247</v>
      </c>
      <c r="AC83" s="172"/>
      <c r="AD83" s="172"/>
      <c r="AE83" s="173"/>
      <c r="AF83" s="156"/>
      <c r="AG83" s="157"/>
      <c r="AH83" s="157"/>
      <c r="AI83" s="158"/>
      <c r="AJ83" s="159" t="s">
        <v>247</v>
      </c>
      <c r="AK83" s="160"/>
      <c r="AL83" s="160"/>
      <c r="AM83" s="161"/>
      <c r="AN83" s="162"/>
      <c r="AO83" s="163"/>
      <c r="AP83" s="163" t="s">
        <v>247</v>
      </c>
      <c r="AQ83" s="164"/>
      <c r="AR83" s="165"/>
      <c r="AS83" s="166"/>
      <c r="AT83" s="166"/>
      <c r="AU83" s="167"/>
      <c r="AV83" s="151">
        <f t="shared" si="89"/>
        <v>3</v>
      </c>
      <c r="AW83" s="151">
        <f t="shared" si="88"/>
        <v>1</v>
      </c>
      <c r="AX83" s="151">
        <f t="shared" si="88"/>
        <v>2</v>
      </c>
      <c r="AY83" s="151">
        <f t="shared" si="88"/>
        <v>1</v>
      </c>
    </row>
    <row r="84" spans="1:51" ht="15.75" thickBot="1" x14ac:dyDescent="0.25">
      <c r="A84" s="442"/>
      <c r="B84" s="485"/>
      <c r="C84" s="152" t="s">
        <v>338</v>
      </c>
      <c r="D84" s="153"/>
      <c r="E84" s="154"/>
      <c r="F84" s="154"/>
      <c r="G84" s="155"/>
      <c r="H84" s="156"/>
      <c r="I84" s="157"/>
      <c r="J84" s="157"/>
      <c r="K84" s="158" t="s">
        <v>247</v>
      </c>
      <c r="L84" s="159"/>
      <c r="M84" s="160" t="s">
        <v>247</v>
      </c>
      <c r="N84" s="160"/>
      <c r="O84" s="161"/>
      <c r="P84" s="162"/>
      <c r="Q84" s="163"/>
      <c r="R84" s="163"/>
      <c r="S84" s="164"/>
      <c r="T84" s="294" t="s">
        <v>247</v>
      </c>
      <c r="U84" s="166"/>
      <c r="V84" s="166"/>
      <c r="W84" s="167"/>
      <c r="X84" s="168"/>
      <c r="Y84" s="169" t="s">
        <v>247</v>
      </c>
      <c r="Z84" s="169"/>
      <c r="AA84" s="170"/>
      <c r="AB84" s="171"/>
      <c r="AC84" s="172"/>
      <c r="AD84" s="172" t="s">
        <v>247</v>
      </c>
      <c r="AE84" s="173"/>
      <c r="AF84" s="156"/>
      <c r="AG84" s="157"/>
      <c r="AH84" s="157"/>
      <c r="AI84" s="158"/>
      <c r="AJ84" s="159" t="s">
        <v>247</v>
      </c>
      <c r="AK84" s="160"/>
      <c r="AL84" s="160"/>
      <c r="AM84" s="161"/>
      <c r="AN84" s="162"/>
      <c r="AO84" s="163"/>
      <c r="AP84" s="163" t="s">
        <v>247</v>
      </c>
      <c r="AQ84" s="164"/>
      <c r="AR84" s="165"/>
      <c r="AS84" s="166"/>
      <c r="AT84" s="166"/>
      <c r="AU84" s="167"/>
      <c r="AV84" s="151">
        <f t="shared" si="89"/>
        <v>2</v>
      </c>
      <c r="AW84" s="175">
        <f t="shared" si="88"/>
        <v>2</v>
      </c>
      <c r="AX84" s="151">
        <f t="shared" si="88"/>
        <v>2</v>
      </c>
      <c r="AY84" s="151">
        <f t="shared" si="88"/>
        <v>1</v>
      </c>
    </row>
    <row r="85" spans="1:51" ht="15.75" thickBot="1" x14ac:dyDescent="0.25">
      <c r="A85" s="442"/>
      <c r="B85" s="485"/>
      <c r="C85" s="152" t="s">
        <v>94</v>
      </c>
      <c r="D85" s="153"/>
      <c r="E85" s="154"/>
      <c r="F85" s="154"/>
      <c r="G85" s="155"/>
      <c r="H85" s="156"/>
      <c r="I85" s="157"/>
      <c r="J85" s="157"/>
      <c r="K85" s="158" t="s">
        <v>247</v>
      </c>
      <c r="L85" s="159" t="s">
        <v>247</v>
      </c>
      <c r="M85" s="160"/>
      <c r="N85" s="160"/>
      <c r="O85" s="161"/>
      <c r="P85" s="162"/>
      <c r="Q85" s="163"/>
      <c r="R85" s="163"/>
      <c r="S85" s="164"/>
      <c r="T85" s="294" t="s">
        <v>247</v>
      </c>
      <c r="U85" s="166"/>
      <c r="V85" s="166"/>
      <c r="W85" s="167"/>
      <c r="X85" s="168" t="s">
        <v>247</v>
      </c>
      <c r="Y85" s="169"/>
      <c r="Z85" s="169"/>
      <c r="AA85" s="170"/>
      <c r="AB85" s="295" t="s">
        <v>247</v>
      </c>
      <c r="AC85" s="172"/>
      <c r="AD85" s="172"/>
      <c r="AE85" s="173"/>
      <c r="AF85" s="156"/>
      <c r="AG85" s="157"/>
      <c r="AH85" s="157"/>
      <c r="AI85" s="158"/>
      <c r="AJ85" s="159"/>
      <c r="AK85" s="160"/>
      <c r="AL85" s="160" t="s">
        <v>247</v>
      </c>
      <c r="AM85" s="161"/>
      <c r="AN85" s="162"/>
      <c r="AO85" s="163"/>
      <c r="AP85" s="163"/>
      <c r="AQ85" s="164" t="s">
        <v>247</v>
      </c>
      <c r="AR85" s="165"/>
      <c r="AS85" s="166"/>
      <c r="AT85" s="166"/>
      <c r="AU85" s="167"/>
      <c r="AV85" s="175">
        <f t="shared" si="89"/>
        <v>4</v>
      </c>
      <c r="AW85" s="175">
        <f t="shared" si="88"/>
        <v>0</v>
      </c>
      <c r="AX85" s="151">
        <f t="shared" si="88"/>
        <v>1</v>
      </c>
      <c r="AY85" s="151">
        <f t="shared" si="88"/>
        <v>2</v>
      </c>
    </row>
    <row r="86" spans="1:51" ht="15.75" thickBot="1" x14ac:dyDescent="0.25">
      <c r="A86" s="442"/>
      <c r="B86" s="485"/>
      <c r="C86" s="176" t="s">
        <v>339</v>
      </c>
      <c r="D86" s="104"/>
      <c r="E86" s="105"/>
      <c r="F86" s="105"/>
      <c r="G86" s="106"/>
      <c r="H86" s="177"/>
      <c r="I86" s="178"/>
      <c r="J86" s="178" t="s">
        <v>247</v>
      </c>
      <c r="K86" s="179"/>
      <c r="L86" s="180" t="s">
        <v>247</v>
      </c>
      <c r="M86" s="181"/>
      <c r="N86" s="181"/>
      <c r="O86" s="182"/>
      <c r="P86" s="183"/>
      <c r="Q86" s="184"/>
      <c r="R86" s="184"/>
      <c r="S86" s="185"/>
      <c r="T86" s="296" t="s">
        <v>247</v>
      </c>
      <c r="U86" s="187"/>
      <c r="V86" s="187"/>
      <c r="W86" s="188"/>
      <c r="X86" s="189"/>
      <c r="Y86" s="190" t="s">
        <v>247</v>
      </c>
      <c r="Z86" s="190"/>
      <c r="AA86" s="191"/>
      <c r="AB86" s="297" t="s">
        <v>247</v>
      </c>
      <c r="AC86" s="193"/>
      <c r="AD86" s="193"/>
      <c r="AE86" s="194"/>
      <c r="AF86" s="177"/>
      <c r="AG86" s="178"/>
      <c r="AH86" s="178"/>
      <c r="AI86" s="179"/>
      <c r="AJ86" s="180"/>
      <c r="AK86" s="181" t="s">
        <v>247</v>
      </c>
      <c r="AL86" s="181"/>
      <c r="AM86" s="182"/>
      <c r="AN86" s="183"/>
      <c r="AO86" s="184" t="s">
        <v>247</v>
      </c>
      <c r="AP86" s="184"/>
      <c r="AQ86" s="185"/>
      <c r="AR86" s="186"/>
      <c r="AS86" s="187"/>
      <c r="AT86" s="187"/>
      <c r="AU86" s="188"/>
      <c r="AV86" s="175">
        <f t="shared" si="89"/>
        <v>3</v>
      </c>
      <c r="AW86" s="175">
        <f t="shared" si="88"/>
        <v>3</v>
      </c>
      <c r="AX86" s="151">
        <f t="shared" si="88"/>
        <v>1</v>
      </c>
      <c r="AY86" s="151">
        <f t="shared" si="88"/>
        <v>0</v>
      </c>
    </row>
    <row r="87" spans="1:51" ht="15.75" thickBot="1" x14ac:dyDescent="0.25">
      <c r="A87" s="442"/>
      <c r="B87" s="196" t="s">
        <v>298</v>
      </c>
      <c r="C87" s="238" t="str">
        <f>B80</f>
        <v>ADMINISTRACION DE LA PLANTA FISICA Y DE LOS RECURSOS</v>
      </c>
      <c r="D87" s="318">
        <f>COUNT(D80:D86)+COUNTIFS(D80:D86,"X")</f>
        <v>0</v>
      </c>
      <c r="E87" s="197">
        <f t="shared" ref="E87:AA87" si="90">COUNT(E80:E86)+COUNTIFS(E80:E86,"X")</f>
        <v>0</v>
      </c>
      <c r="F87" s="197">
        <f t="shared" si="90"/>
        <v>0</v>
      </c>
      <c r="G87" s="198">
        <f t="shared" si="90"/>
        <v>0</v>
      </c>
      <c r="H87" s="199">
        <f t="shared" si="90"/>
        <v>0</v>
      </c>
      <c r="I87" s="200">
        <f t="shared" si="90"/>
        <v>0</v>
      </c>
      <c r="J87" s="200">
        <f t="shared" si="90"/>
        <v>1</v>
      </c>
      <c r="K87" s="201">
        <f t="shared" si="90"/>
        <v>6</v>
      </c>
      <c r="L87" s="202">
        <f t="shared" si="90"/>
        <v>5</v>
      </c>
      <c r="M87" s="203">
        <f t="shared" si="90"/>
        <v>2</v>
      </c>
      <c r="N87" s="203">
        <f t="shared" si="90"/>
        <v>0</v>
      </c>
      <c r="O87" s="204">
        <f t="shared" si="90"/>
        <v>0</v>
      </c>
      <c r="P87" s="205">
        <f t="shared" si="90"/>
        <v>0</v>
      </c>
      <c r="Q87" s="206">
        <f t="shared" si="90"/>
        <v>0</v>
      </c>
      <c r="R87" s="206">
        <f t="shared" si="90"/>
        <v>0</v>
      </c>
      <c r="S87" s="207">
        <f t="shared" si="90"/>
        <v>0</v>
      </c>
      <c r="T87" s="208">
        <f t="shared" si="90"/>
        <v>7</v>
      </c>
      <c r="U87" s="209">
        <f t="shared" si="90"/>
        <v>0</v>
      </c>
      <c r="V87" s="209">
        <f t="shared" si="90"/>
        <v>0</v>
      </c>
      <c r="W87" s="210">
        <f t="shared" si="90"/>
        <v>0</v>
      </c>
      <c r="X87" s="211">
        <f t="shared" si="90"/>
        <v>1</v>
      </c>
      <c r="Y87" s="212">
        <f t="shared" si="90"/>
        <v>5</v>
      </c>
      <c r="Z87" s="212">
        <f t="shared" si="90"/>
        <v>1</v>
      </c>
      <c r="AA87" s="213">
        <f t="shared" si="90"/>
        <v>0</v>
      </c>
      <c r="AB87" s="214">
        <f>COUNT(AB80:AB86)+COUNTIFS(AB80:AB86,"X")</f>
        <v>6</v>
      </c>
      <c r="AC87" s="214">
        <f t="shared" ref="AC87:AU87" si="91">COUNT(AC80:AC86)+COUNTIFS(AC80:AC86,"X")</f>
        <v>0</v>
      </c>
      <c r="AD87" s="214">
        <f t="shared" si="91"/>
        <v>1</v>
      </c>
      <c r="AE87" s="214">
        <f t="shared" si="91"/>
        <v>0</v>
      </c>
      <c r="AF87" s="199">
        <f t="shared" si="91"/>
        <v>0</v>
      </c>
      <c r="AG87" s="200">
        <f t="shared" si="91"/>
        <v>0</v>
      </c>
      <c r="AH87" s="200">
        <f t="shared" si="91"/>
        <v>0</v>
      </c>
      <c r="AI87" s="201">
        <f t="shared" si="91"/>
        <v>0</v>
      </c>
      <c r="AJ87" s="202">
        <f t="shared" si="91"/>
        <v>2</v>
      </c>
      <c r="AK87" s="203">
        <f t="shared" si="91"/>
        <v>3</v>
      </c>
      <c r="AL87" s="203">
        <f t="shared" si="91"/>
        <v>2</v>
      </c>
      <c r="AM87" s="204">
        <f t="shared" si="91"/>
        <v>0</v>
      </c>
      <c r="AN87" s="205">
        <f t="shared" si="91"/>
        <v>0</v>
      </c>
      <c r="AO87" s="206">
        <f t="shared" si="91"/>
        <v>1</v>
      </c>
      <c r="AP87" s="206">
        <f t="shared" si="91"/>
        <v>5</v>
      </c>
      <c r="AQ87" s="207">
        <f t="shared" si="91"/>
        <v>1</v>
      </c>
      <c r="AR87" s="208">
        <f t="shared" si="91"/>
        <v>0</v>
      </c>
      <c r="AS87" s="209">
        <f t="shared" si="91"/>
        <v>0</v>
      </c>
      <c r="AT87" s="209">
        <f t="shared" si="91"/>
        <v>0</v>
      </c>
      <c r="AU87" s="210">
        <f t="shared" si="91"/>
        <v>0</v>
      </c>
      <c r="AV87" s="215">
        <f>AV86+AV85+AV84+AV83+AV82+AV81+AV80</f>
        <v>21</v>
      </c>
      <c r="AW87" s="215">
        <f t="shared" ref="AW87:AY87" si="92">AW86+AW85+AW84+AW83+AW82+AW81+AW80</f>
        <v>11</v>
      </c>
      <c r="AX87" s="215">
        <f t="shared" si="92"/>
        <v>10</v>
      </c>
      <c r="AY87" s="215">
        <f t="shared" si="92"/>
        <v>7</v>
      </c>
    </row>
    <row r="88" spans="1:51" ht="30.75" thickBot="1" x14ac:dyDescent="0.25">
      <c r="A88" s="442"/>
      <c r="B88" s="485" t="s">
        <v>340</v>
      </c>
      <c r="C88" s="216" t="s">
        <v>341</v>
      </c>
      <c r="D88" s="217"/>
      <c r="E88" s="218"/>
      <c r="F88" s="218"/>
      <c r="G88" s="219"/>
      <c r="H88" s="220"/>
      <c r="I88" s="221"/>
      <c r="J88" s="221" t="s">
        <v>247</v>
      </c>
      <c r="K88" s="222"/>
      <c r="L88" s="223"/>
      <c r="M88" s="224" t="s">
        <v>247</v>
      </c>
      <c r="N88" s="224"/>
      <c r="O88" s="225"/>
      <c r="P88" s="226"/>
      <c r="Q88" s="227"/>
      <c r="R88" s="227"/>
      <c r="S88" s="228"/>
      <c r="T88" s="292" t="s">
        <v>247</v>
      </c>
      <c r="U88" s="230"/>
      <c r="V88" s="230"/>
      <c r="W88" s="231"/>
      <c r="X88" s="232"/>
      <c r="Y88" s="233" t="s">
        <v>247</v>
      </c>
      <c r="Z88" s="233"/>
      <c r="AA88" s="234"/>
      <c r="AB88" s="293" t="s">
        <v>247</v>
      </c>
      <c r="AC88" s="236"/>
      <c r="AD88" s="236"/>
      <c r="AE88" s="237"/>
      <c r="AF88" s="220"/>
      <c r="AG88" s="221"/>
      <c r="AH88" s="221"/>
      <c r="AI88" s="222"/>
      <c r="AJ88" s="223"/>
      <c r="AK88" s="224" t="s">
        <v>247</v>
      </c>
      <c r="AL88" s="224"/>
      <c r="AM88" s="225"/>
      <c r="AN88" s="226"/>
      <c r="AO88" s="227" t="s">
        <v>247</v>
      </c>
      <c r="AP88" s="227"/>
      <c r="AQ88" s="228"/>
      <c r="AR88" s="229"/>
      <c r="AS88" s="230"/>
      <c r="AT88" s="230"/>
      <c r="AU88" s="231"/>
      <c r="AV88" s="151">
        <f t="shared" ref="AV88:AY89" si="93">COUNTA(D88,H88,L88,P88,T88,X88,AB88,AF88,AJ88,AN88,AR88)</f>
        <v>2</v>
      </c>
      <c r="AW88" s="175">
        <f t="shared" si="93"/>
        <v>4</v>
      </c>
      <c r="AX88" s="151">
        <f t="shared" si="93"/>
        <v>1</v>
      </c>
      <c r="AY88" s="151">
        <f t="shared" si="93"/>
        <v>0</v>
      </c>
    </row>
    <row r="89" spans="1:51" ht="30.75" thickBot="1" x14ac:dyDescent="0.25">
      <c r="A89" s="442"/>
      <c r="B89" s="485"/>
      <c r="C89" s="176" t="s">
        <v>342</v>
      </c>
      <c r="D89" s="104"/>
      <c r="E89" s="105"/>
      <c r="F89" s="105"/>
      <c r="G89" s="106"/>
      <c r="H89" s="177"/>
      <c r="I89" s="178"/>
      <c r="J89" s="178" t="s">
        <v>247</v>
      </c>
      <c r="K89" s="179"/>
      <c r="L89" s="180"/>
      <c r="M89" s="181"/>
      <c r="N89" s="181" t="s">
        <v>247</v>
      </c>
      <c r="O89" s="182"/>
      <c r="P89" s="183"/>
      <c r="Q89" s="184"/>
      <c r="R89" s="184"/>
      <c r="S89" s="185"/>
      <c r="T89" s="296" t="s">
        <v>247</v>
      </c>
      <c r="U89" s="187"/>
      <c r="V89" s="187"/>
      <c r="W89" s="188"/>
      <c r="X89" s="241"/>
      <c r="Y89" s="242"/>
      <c r="Z89" s="242"/>
      <c r="AA89" s="298"/>
      <c r="AB89" s="297" t="s">
        <v>247</v>
      </c>
      <c r="AC89" s="193"/>
      <c r="AD89" s="193"/>
      <c r="AE89" s="194"/>
      <c r="AF89" s="177"/>
      <c r="AG89" s="178"/>
      <c r="AH89" s="178"/>
      <c r="AI89" s="179"/>
      <c r="AJ89" s="180" t="s">
        <v>247</v>
      </c>
      <c r="AK89" s="181"/>
      <c r="AL89" s="181"/>
      <c r="AM89" s="182"/>
      <c r="AN89" s="183"/>
      <c r="AO89" s="184"/>
      <c r="AP89" s="184" t="s">
        <v>247</v>
      </c>
      <c r="AQ89" s="185"/>
      <c r="AR89" s="186"/>
      <c r="AS89" s="187"/>
      <c r="AT89" s="187"/>
      <c r="AU89" s="188"/>
      <c r="AV89" s="240">
        <f t="shared" si="93"/>
        <v>3</v>
      </c>
      <c r="AW89" s="151">
        <f t="shared" si="93"/>
        <v>0</v>
      </c>
      <c r="AX89" s="151">
        <f t="shared" si="93"/>
        <v>3</v>
      </c>
      <c r="AY89" s="151">
        <f t="shared" si="93"/>
        <v>0</v>
      </c>
    </row>
    <row r="90" spans="1:51" ht="15.75" thickBot="1" x14ac:dyDescent="0.25">
      <c r="A90" s="443"/>
      <c r="B90" s="196" t="s">
        <v>298</v>
      </c>
      <c r="C90" s="238" t="str">
        <f>B88</f>
        <v>ADMINISTRACION DE SERVICIOS COMPLEMENTARIOS</v>
      </c>
      <c r="D90" s="318">
        <f>COUNT(D88:D89)+COUNTIFS(D88:D89,"X")</f>
        <v>0</v>
      </c>
      <c r="E90" s="197">
        <f t="shared" ref="E90:AA90" si="94">COUNT(E88:E89)+COUNTIFS(E88:E89,"X")</f>
        <v>0</v>
      </c>
      <c r="F90" s="197">
        <f t="shared" si="94"/>
        <v>0</v>
      </c>
      <c r="G90" s="198">
        <f t="shared" si="94"/>
        <v>0</v>
      </c>
      <c r="H90" s="199">
        <f t="shared" si="94"/>
        <v>0</v>
      </c>
      <c r="I90" s="200">
        <f t="shared" si="94"/>
        <v>0</v>
      </c>
      <c r="J90" s="200">
        <f t="shared" si="94"/>
        <v>2</v>
      </c>
      <c r="K90" s="201">
        <f t="shared" si="94"/>
        <v>0</v>
      </c>
      <c r="L90" s="202">
        <f t="shared" si="94"/>
        <v>0</v>
      </c>
      <c r="M90" s="203">
        <f t="shared" si="94"/>
        <v>1</v>
      </c>
      <c r="N90" s="203">
        <f t="shared" si="94"/>
        <v>1</v>
      </c>
      <c r="O90" s="204">
        <f t="shared" si="94"/>
        <v>0</v>
      </c>
      <c r="P90" s="205">
        <f t="shared" si="94"/>
        <v>0</v>
      </c>
      <c r="Q90" s="206">
        <f t="shared" si="94"/>
        <v>0</v>
      </c>
      <c r="R90" s="206">
        <f t="shared" si="94"/>
        <v>0</v>
      </c>
      <c r="S90" s="207">
        <f t="shared" si="94"/>
        <v>0</v>
      </c>
      <c r="T90" s="208">
        <f t="shared" si="94"/>
        <v>2</v>
      </c>
      <c r="U90" s="209">
        <f t="shared" si="94"/>
        <v>0</v>
      </c>
      <c r="V90" s="209">
        <f t="shared" si="94"/>
        <v>0</v>
      </c>
      <c r="W90" s="210">
        <f t="shared" si="94"/>
        <v>0</v>
      </c>
      <c r="X90" s="211">
        <f t="shared" si="94"/>
        <v>0</v>
      </c>
      <c r="Y90" s="212">
        <f t="shared" si="94"/>
        <v>1</v>
      </c>
      <c r="Z90" s="212">
        <f t="shared" si="94"/>
        <v>0</v>
      </c>
      <c r="AA90" s="213">
        <f t="shared" si="94"/>
        <v>0</v>
      </c>
      <c r="AB90" s="214">
        <f>COUNT(AB88:AB89)+COUNTIFS(AB88:AB89,"X")</f>
        <v>2</v>
      </c>
      <c r="AC90" s="214">
        <f t="shared" ref="AC90:AU90" si="95">COUNT(AC88:AC89)+COUNTIFS(AC88:AC89,"X")</f>
        <v>0</v>
      </c>
      <c r="AD90" s="214">
        <f t="shared" si="95"/>
        <v>0</v>
      </c>
      <c r="AE90" s="214">
        <f t="shared" si="95"/>
        <v>0</v>
      </c>
      <c r="AF90" s="199">
        <f t="shared" si="95"/>
        <v>0</v>
      </c>
      <c r="AG90" s="200">
        <f t="shared" si="95"/>
        <v>0</v>
      </c>
      <c r="AH90" s="200">
        <f t="shared" si="95"/>
        <v>0</v>
      </c>
      <c r="AI90" s="201">
        <f t="shared" si="95"/>
        <v>0</v>
      </c>
      <c r="AJ90" s="202">
        <f t="shared" si="95"/>
        <v>1</v>
      </c>
      <c r="AK90" s="203">
        <f t="shared" si="95"/>
        <v>1</v>
      </c>
      <c r="AL90" s="203">
        <f t="shared" si="95"/>
        <v>0</v>
      </c>
      <c r="AM90" s="204">
        <f t="shared" si="95"/>
        <v>0</v>
      </c>
      <c r="AN90" s="205">
        <f t="shared" si="95"/>
        <v>0</v>
      </c>
      <c r="AO90" s="206">
        <f t="shared" si="95"/>
        <v>1</v>
      </c>
      <c r="AP90" s="206">
        <f t="shared" si="95"/>
        <v>1</v>
      </c>
      <c r="AQ90" s="207">
        <f t="shared" si="95"/>
        <v>0</v>
      </c>
      <c r="AR90" s="208">
        <f t="shared" si="95"/>
        <v>0</v>
      </c>
      <c r="AS90" s="209">
        <f t="shared" si="95"/>
        <v>0</v>
      </c>
      <c r="AT90" s="209">
        <f t="shared" si="95"/>
        <v>0</v>
      </c>
      <c r="AU90" s="210">
        <f t="shared" si="95"/>
        <v>0</v>
      </c>
      <c r="AV90" s="215">
        <f>AV89+AV88</f>
        <v>5</v>
      </c>
      <c r="AW90" s="215">
        <f t="shared" ref="AW90:AY90" si="96">AW89+AW88</f>
        <v>4</v>
      </c>
      <c r="AX90" s="215">
        <f t="shared" si="96"/>
        <v>4</v>
      </c>
      <c r="AY90" s="215">
        <f t="shared" si="96"/>
        <v>0</v>
      </c>
    </row>
    <row r="91" spans="1:51" ht="15.75" thickBot="1" x14ac:dyDescent="0.25">
      <c r="A91" s="441" t="s">
        <v>331</v>
      </c>
      <c r="B91" s="484" t="s">
        <v>112</v>
      </c>
      <c r="C91" s="128" t="s">
        <v>343</v>
      </c>
      <c r="D91" s="129"/>
      <c r="E91" s="130"/>
      <c r="F91" s="130"/>
      <c r="G91" s="131"/>
      <c r="H91" s="220"/>
      <c r="I91" s="221"/>
      <c r="J91" s="221"/>
      <c r="K91" s="222" t="s">
        <v>247</v>
      </c>
      <c r="L91" s="223"/>
      <c r="M91" s="224"/>
      <c r="N91" s="224" t="s">
        <v>247</v>
      </c>
      <c r="O91" s="225"/>
      <c r="P91" s="226"/>
      <c r="Q91" s="227"/>
      <c r="R91" s="227"/>
      <c r="S91" s="228"/>
      <c r="T91" s="292" t="s">
        <v>247</v>
      </c>
      <c r="U91" s="230"/>
      <c r="V91" s="230"/>
      <c r="W91" s="231"/>
      <c r="X91" s="232"/>
      <c r="Y91" s="233"/>
      <c r="Z91" s="233" t="s">
        <v>247</v>
      </c>
      <c r="AA91" s="234"/>
      <c r="AB91" s="293" t="s">
        <v>247</v>
      </c>
      <c r="AC91" s="236"/>
      <c r="AD91" s="236"/>
      <c r="AE91" s="237"/>
      <c r="AF91" s="220"/>
      <c r="AG91" s="221"/>
      <c r="AH91" s="221"/>
      <c r="AI91" s="222"/>
      <c r="AJ91" s="223"/>
      <c r="AK91" s="224" t="s">
        <v>247</v>
      </c>
      <c r="AL91" s="224"/>
      <c r="AM91" s="225"/>
      <c r="AN91" s="226"/>
      <c r="AO91" s="227" t="s">
        <v>247</v>
      </c>
      <c r="AP91" s="227"/>
      <c r="AQ91" s="228"/>
      <c r="AR91" s="229"/>
      <c r="AS91" s="230"/>
      <c r="AT91" s="230"/>
      <c r="AU91" s="231"/>
      <c r="AV91" s="151">
        <f t="shared" ref="AV91:AY100" si="97">COUNTA(D91,H91,L91,P91,T91,X91,AB91,AF91,AJ91,AN91,AR91)</f>
        <v>2</v>
      </c>
      <c r="AW91" s="151">
        <f t="shared" si="97"/>
        <v>2</v>
      </c>
      <c r="AX91" s="151">
        <f t="shared" si="97"/>
        <v>2</v>
      </c>
      <c r="AY91" s="151">
        <f t="shared" si="97"/>
        <v>1</v>
      </c>
    </row>
    <row r="92" spans="1:51" ht="15.75" thickBot="1" x14ac:dyDescent="0.25">
      <c r="A92" s="442"/>
      <c r="B92" s="485"/>
      <c r="C92" s="152" t="s">
        <v>344</v>
      </c>
      <c r="D92" s="153"/>
      <c r="E92" s="154"/>
      <c r="F92" s="154"/>
      <c r="G92" s="155"/>
      <c r="H92" s="156"/>
      <c r="I92" s="157"/>
      <c r="J92" s="157" t="s">
        <v>247</v>
      </c>
      <c r="K92" s="158"/>
      <c r="L92" s="159" t="s">
        <v>247</v>
      </c>
      <c r="M92" s="160"/>
      <c r="N92" s="160"/>
      <c r="O92" s="161"/>
      <c r="P92" s="162"/>
      <c r="Q92" s="163"/>
      <c r="R92" s="163"/>
      <c r="S92" s="164"/>
      <c r="T92" s="294" t="s">
        <v>247</v>
      </c>
      <c r="U92" s="166"/>
      <c r="V92" s="166"/>
      <c r="W92" s="167"/>
      <c r="X92" s="168" t="s">
        <v>247</v>
      </c>
      <c r="Y92" s="169"/>
      <c r="Z92" s="169"/>
      <c r="AA92" s="170"/>
      <c r="AB92" s="295" t="s">
        <v>247</v>
      </c>
      <c r="AC92" s="172"/>
      <c r="AD92" s="172"/>
      <c r="AE92" s="173"/>
      <c r="AF92" s="156"/>
      <c r="AG92" s="157"/>
      <c r="AH92" s="157"/>
      <c r="AI92" s="158"/>
      <c r="AJ92" s="159"/>
      <c r="AK92" s="160"/>
      <c r="AL92" s="160" t="s">
        <v>247</v>
      </c>
      <c r="AM92" s="161"/>
      <c r="AN92" s="162"/>
      <c r="AO92" s="163"/>
      <c r="AP92" s="163" t="s">
        <v>247</v>
      </c>
      <c r="AQ92" s="164"/>
      <c r="AR92" s="165"/>
      <c r="AS92" s="166"/>
      <c r="AT92" s="166"/>
      <c r="AU92" s="167"/>
      <c r="AV92" s="175">
        <f t="shared" si="97"/>
        <v>4</v>
      </c>
      <c r="AW92" s="175">
        <f t="shared" si="97"/>
        <v>0</v>
      </c>
      <c r="AX92" s="151">
        <f t="shared" si="97"/>
        <v>3</v>
      </c>
      <c r="AY92" s="151">
        <f t="shared" si="97"/>
        <v>0</v>
      </c>
    </row>
    <row r="93" spans="1:51" ht="15.75" thickBot="1" x14ac:dyDescent="0.25">
      <c r="A93" s="442"/>
      <c r="B93" s="485"/>
      <c r="C93" s="152" t="s">
        <v>345</v>
      </c>
      <c r="D93" s="153"/>
      <c r="E93" s="154"/>
      <c r="F93" s="154"/>
      <c r="G93" s="155"/>
      <c r="H93" s="156"/>
      <c r="I93" s="157"/>
      <c r="J93" s="157" t="s">
        <v>247</v>
      </c>
      <c r="K93" s="158"/>
      <c r="L93" s="159" t="s">
        <v>247</v>
      </c>
      <c r="M93" s="160"/>
      <c r="N93" s="160"/>
      <c r="O93" s="161"/>
      <c r="P93" s="162"/>
      <c r="Q93" s="163"/>
      <c r="R93" s="163"/>
      <c r="S93" s="164"/>
      <c r="T93" s="294" t="s">
        <v>247</v>
      </c>
      <c r="U93" s="166"/>
      <c r="V93" s="166"/>
      <c r="W93" s="167"/>
      <c r="X93" s="168" t="s">
        <v>247</v>
      </c>
      <c r="Y93" s="169"/>
      <c r="Z93" s="169"/>
      <c r="AA93" s="170"/>
      <c r="AB93" s="295" t="s">
        <v>247</v>
      </c>
      <c r="AC93" s="172"/>
      <c r="AD93" s="172"/>
      <c r="AE93" s="173"/>
      <c r="AF93" s="156"/>
      <c r="AG93" s="157"/>
      <c r="AH93" s="157"/>
      <c r="AI93" s="158"/>
      <c r="AJ93" s="159"/>
      <c r="AK93" s="160"/>
      <c r="AL93" s="160"/>
      <c r="AM93" s="161" t="s">
        <v>247</v>
      </c>
      <c r="AN93" s="162"/>
      <c r="AO93" s="163" t="s">
        <v>247</v>
      </c>
      <c r="AP93" s="163"/>
      <c r="AQ93" s="164"/>
      <c r="AR93" s="165"/>
      <c r="AS93" s="166"/>
      <c r="AT93" s="166"/>
      <c r="AU93" s="167"/>
      <c r="AV93" s="175">
        <f t="shared" si="97"/>
        <v>4</v>
      </c>
      <c r="AW93" s="175">
        <f t="shared" si="97"/>
        <v>1</v>
      </c>
      <c r="AX93" s="151">
        <f t="shared" si="97"/>
        <v>1</v>
      </c>
      <c r="AY93" s="151">
        <f t="shared" si="97"/>
        <v>1</v>
      </c>
    </row>
    <row r="94" spans="1:51" ht="15.75" thickBot="1" x14ac:dyDescent="0.25">
      <c r="A94" s="442"/>
      <c r="B94" s="485"/>
      <c r="C94" s="152" t="s">
        <v>102</v>
      </c>
      <c r="D94" s="153"/>
      <c r="E94" s="154"/>
      <c r="F94" s="154"/>
      <c r="G94" s="155"/>
      <c r="H94" s="156"/>
      <c r="I94" s="157"/>
      <c r="J94" s="157"/>
      <c r="K94" s="158" t="s">
        <v>247</v>
      </c>
      <c r="L94" s="159"/>
      <c r="M94" s="160"/>
      <c r="N94" s="160" t="s">
        <v>247</v>
      </c>
      <c r="O94" s="161"/>
      <c r="P94" s="162"/>
      <c r="Q94" s="163"/>
      <c r="R94" s="163"/>
      <c r="S94" s="164"/>
      <c r="T94" s="294" t="s">
        <v>247</v>
      </c>
      <c r="U94" s="166"/>
      <c r="V94" s="166"/>
      <c r="W94" s="167"/>
      <c r="X94" s="168"/>
      <c r="Y94" s="169"/>
      <c r="Z94" s="169" t="s">
        <v>247</v>
      </c>
      <c r="AA94" s="170"/>
      <c r="AB94" s="295" t="s">
        <v>247</v>
      </c>
      <c r="AC94" s="172"/>
      <c r="AD94" s="172"/>
      <c r="AE94" s="173"/>
      <c r="AF94" s="156"/>
      <c r="AG94" s="157"/>
      <c r="AH94" s="157"/>
      <c r="AI94" s="158"/>
      <c r="AJ94" s="159"/>
      <c r="AK94" s="160" t="s">
        <v>247</v>
      </c>
      <c r="AL94" s="160"/>
      <c r="AM94" s="161"/>
      <c r="AN94" s="162"/>
      <c r="AO94" s="163" t="s">
        <v>247</v>
      </c>
      <c r="AP94" s="163"/>
      <c r="AQ94" s="164"/>
      <c r="AR94" s="165"/>
      <c r="AS94" s="166"/>
      <c r="AT94" s="166"/>
      <c r="AU94" s="167"/>
      <c r="AV94" s="151">
        <f t="shared" si="97"/>
        <v>2</v>
      </c>
      <c r="AW94" s="151">
        <f t="shared" si="97"/>
        <v>2</v>
      </c>
      <c r="AX94" s="151">
        <f t="shared" si="97"/>
        <v>2</v>
      </c>
      <c r="AY94" s="151">
        <f t="shared" si="97"/>
        <v>1</v>
      </c>
    </row>
    <row r="95" spans="1:51" ht="15.75" thickBot="1" x14ac:dyDescent="0.25">
      <c r="A95" s="442"/>
      <c r="B95" s="485"/>
      <c r="C95" s="152" t="s">
        <v>346</v>
      </c>
      <c r="D95" s="153"/>
      <c r="E95" s="154"/>
      <c r="F95" s="154"/>
      <c r="G95" s="155"/>
      <c r="H95" s="156"/>
      <c r="I95" s="157"/>
      <c r="J95" s="157"/>
      <c r="K95" s="158" t="s">
        <v>247</v>
      </c>
      <c r="L95" s="159"/>
      <c r="M95" s="160"/>
      <c r="N95" s="160" t="s">
        <v>247</v>
      </c>
      <c r="O95" s="161"/>
      <c r="P95" s="162"/>
      <c r="Q95" s="163"/>
      <c r="R95" s="163"/>
      <c r="S95" s="164"/>
      <c r="T95" s="294" t="s">
        <v>247</v>
      </c>
      <c r="U95" s="166"/>
      <c r="V95" s="166"/>
      <c r="W95" s="167"/>
      <c r="X95" s="168"/>
      <c r="Y95" s="169"/>
      <c r="Z95" s="169" t="s">
        <v>247</v>
      </c>
      <c r="AA95" s="170"/>
      <c r="AB95" s="295" t="s">
        <v>247</v>
      </c>
      <c r="AC95" s="172"/>
      <c r="AD95" s="172"/>
      <c r="AE95" s="173"/>
      <c r="AF95" s="156"/>
      <c r="AG95" s="157"/>
      <c r="AH95" s="157"/>
      <c r="AI95" s="158"/>
      <c r="AJ95" s="159"/>
      <c r="AK95" s="160" t="s">
        <v>247</v>
      </c>
      <c r="AL95" s="160"/>
      <c r="AM95" s="161"/>
      <c r="AN95" s="162"/>
      <c r="AO95" s="163"/>
      <c r="AP95" s="163"/>
      <c r="AQ95" s="164" t="s">
        <v>247</v>
      </c>
      <c r="AR95" s="165"/>
      <c r="AS95" s="166"/>
      <c r="AT95" s="166"/>
      <c r="AU95" s="167"/>
      <c r="AV95" s="151">
        <f t="shared" si="97"/>
        <v>2</v>
      </c>
      <c r="AW95" s="151">
        <f t="shared" si="97"/>
        <v>1</v>
      </c>
      <c r="AX95" s="151">
        <f t="shared" si="97"/>
        <v>2</v>
      </c>
      <c r="AY95" s="151">
        <f t="shared" si="97"/>
        <v>2</v>
      </c>
    </row>
    <row r="96" spans="1:51" ht="15.75" thickBot="1" x14ac:dyDescent="0.25">
      <c r="A96" s="442"/>
      <c r="B96" s="485"/>
      <c r="C96" s="152" t="s">
        <v>104</v>
      </c>
      <c r="D96" s="153"/>
      <c r="E96" s="154"/>
      <c r="F96" s="154"/>
      <c r="G96" s="155"/>
      <c r="H96" s="156"/>
      <c r="I96" s="157"/>
      <c r="J96" s="157"/>
      <c r="K96" s="158" t="s">
        <v>247</v>
      </c>
      <c r="L96" s="159"/>
      <c r="M96" s="160"/>
      <c r="N96" s="160" t="s">
        <v>247</v>
      </c>
      <c r="O96" s="161"/>
      <c r="P96" s="162"/>
      <c r="Q96" s="163"/>
      <c r="R96" s="163"/>
      <c r="S96" s="164"/>
      <c r="T96" s="294" t="s">
        <v>247</v>
      </c>
      <c r="U96" s="166"/>
      <c r="V96" s="166"/>
      <c r="W96" s="167"/>
      <c r="X96" s="168"/>
      <c r="Y96" s="169"/>
      <c r="Z96" s="169" t="s">
        <v>247</v>
      </c>
      <c r="AA96" s="170"/>
      <c r="AB96" s="295" t="s">
        <v>247</v>
      </c>
      <c r="AC96" s="172"/>
      <c r="AD96" s="172"/>
      <c r="AE96" s="173"/>
      <c r="AF96" s="156"/>
      <c r="AG96" s="157"/>
      <c r="AH96" s="157"/>
      <c r="AI96" s="158"/>
      <c r="AJ96" s="159"/>
      <c r="AK96" s="160" t="s">
        <v>247</v>
      </c>
      <c r="AL96" s="160"/>
      <c r="AM96" s="161"/>
      <c r="AN96" s="162"/>
      <c r="AO96" s="163"/>
      <c r="AP96" s="163"/>
      <c r="AQ96" s="164" t="s">
        <v>247</v>
      </c>
      <c r="AR96" s="165"/>
      <c r="AS96" s="166"/>
      <c r="AT96" s="166"/>
      <c r="AU96" s="167"/>
      <c r="AV96" s="151">
        <f t="shared" si="97"/>
        <v>2</v>
      </c>
      <c r="AW96" s="151">
        <f t="shared" si="97"/>
        <v>1</v>
      </c>
      <c r="AX96" s="151">
        <f t="shared" si="97"/>
        <v>2</v>
      </c>
      <c r="AY96" s="151">
        <f t="shared" si="97"/>
        <v>2</v>
      </c>
    </row>
    <row r="97" spans="1:51" ht="15.75" thickBot="1" x14ac:dyDescent="0.25">
      <c r="A97" s="442"/>
      <c r="B97" s="485"/>
      <c r="C97" s="152" t="s">
        <v>105</v>
      </c>
      <c r="D97" s="153"/>
      <c r="E97" s="154"/>
      <c r="F97" s="154"/>
      <c r="G97" s="155"/>
      <c r="H97" s="156"/>
      <c r="I97" s="157"/>
      <c r="J97" s="157"/>
      <c r="K97" s="158" t="s">
        <v>247</v>
      </c>
      <c r="L97" s="159"/>
      <c r="M97" s="160" t="s">
        <v>247</v>
      </c>
      <c r="N97" s="160"/>
      <c r="O97" s="161"/>
      <c r="P97" s="162"/>
      <c r="Q97" s="163"/>
      <c r="R97" s="163"/>
      <c r="S97" s="164"/>
      <c r="T97" s="294" t="s">
        <v>247</v>
      </c>
      <c r="U97" s="166"/>
      <c r="V97" s="166"/>
      <c r="W97" s="167"/>
      <c r="X97" s="168" t="s">
        <v>247</v>
      </c>
      <c r="Y97" s="169"/>
      <c r="Z97" s="169"/>
      <c r="AA97" s="170"/>
      <c r="AB97" s="295" t="s">
        <v>247</v>
      </c>
      <c r="AC97" s="172"/>
      <c r="AD97" s="172"/>
      <c r="AE97" s="173"/>
      <c r="AF97" s="156"/>
      <c r="AG97" s="157"/>
      <c r="AH97" s="157"/>
      <c r="AI97" s="158"/>
      <c r="AJ97" s="159"/>
      <c r="AK97" s="160"/>
      <c r="AL97" s="160"/>
      <c r="AM97" s="161" t="s">
        <v>247</v>
      </c>
      <c r="AN97" s="162"/>
      <c r="AO97" s="163"/>
      <c r="AP97" s="163" t="s">
        <v>247</v>
      </c>
      <c r="AQ97" s="164"/>
      <c r="AR97" s="165"/>
      <c r="AS97" s="166"/>
      <c r="AT97" s="166"/>
      <c r="AU97" s="167"/>
      <c r="AV97" s="175">
        <f t="shared" si="97"/>
        <v>3</v>
      </c>
      <c r="AW97" s="175">
        <f t="shared" si="97"/>
        <v>1</v>
      </c>
      <c r="AX97" s="151">
        <f t="shared" si="97"/>
        <v>1</v>
      </c>
      <c r="AY97" s="151">
        <f t="shared" si="97"/>
        <v>2</v>
      </c>
    </row>
    <row r="98" spans="1:51" ht="15.75" thickBot="1" x14ac:dyDescent="0.25">
      <c r="A98" s="442"/>
      <c r="B98" s="485"/>
      <c r="C98" s="152" t="s">
        <v>106</v>
      </c>
      <c r="D98" s="153"/>
      <c r="E98" s="154"/>
      <c r="F98" s="154"/>
      <c r="G98" s="155"/>
      <c r="H98" s="156"/>
      <c r="I98" s="157" t="s">
        <v>247</v>
      </c>
      <c r="J98" s="157"/>
      <c r="K98" s="158"/>
      <c r="L98" s="159" t="s">
        <v>247</v>
      </c>
      <c r="M98" s="160"/>
      <c r="N98" s="160"/>
      <c r="O98" s="161"/>
      <c r="P98" s="162"/>
      <c r="Q98" s="163"/>
      <c r="R98" s="163"/>
      <c r="S98" s="164"/>
      <c r="T98" s="294" t="s">
        <v>247</v>
      </c>
      <c r="U98" s="166"/>
      <c r="V98" s="166"/>
      <c r="W98" s="167"/>
      <c r="X98" s="168" t="s">
        <v>247</v>
      </c>
      <c r="Y98" s="169"/>
      <c r="Z98" s="169"/>
      <c r="AA98" s="170"/>
      <c r="AB98" s="295" t="s">
        <v>247</v>
      </c>
      <c r="AC98" s="172"/>
      <c r="AD98" s="172"/>
      <c r="AE98" s="173"/>
      <c r="AF98" s="156"/>
      <c r="AG98" s="157"/>
      <c r="AH98" s="157"/>
      <c r="AI98" s="158"/>
      <c r="AJ98" s="159"/>
      <c r="AK98" s="160"/>
      <c r="AL98" s="160"/>
      <c r="AM98" s="161" t="s">
        <v>247</v>
      </c>
      <c r="AN98" s="162"/>
      <c r="AO98" s="163" t="s">
        <v>247</v>
      </c>
      <c r="AP98" s="163"/>
      <c r="AQ98" s="164"/>
      <c r="AR98" s="165"/>
      <c r="AS98" s="166"/>
      <c r="AT98" s="166"/>
      <c r="AU98" s="167"/>
      <c r="AV98" s="175">
        <f t="shared" si="97"/>
        <v>4</v>
      </c>
      <c r="AW98" s="175">
        <f t="shared" si="97"/>
        <v>2</v>
      </c>
      <c r="AX98" s="151">
        <f t="shared" si="97"/>
        <v>0</v>
      </c>
      <c r="AY98" s="151">
        <f t="shared" si="97"/>
        <v>1</v>
      </c>
    </row>
    <row r="99" spans="1:51" ht="15.75" thickBot="1" x14ac:dyDescent="0.25">
      <c r="A99" s="442"/>
      <c r="B99" s="485"/>
      <c r="C99" s="152" t="s">
        <v>347</v>
      </c>
      <c r="D99" s="153"/>
      <c r="E99" s="154"/>
      <c r="F99" s="154"/>
      <c r="G99" s="155"/>
      <c r="H99" s="156"/>
      <c r="I99" s="157"/>
      <c r="J99" s="157"/>
      <c r="K99" s="158" t="s">
        <v>247</v>
      </c>
      <c r="L99" s="299"/>
      <c r="M99" s="300"/>
      <c r="N99" s="300"/>
      <c r="O99" s="301"/>
      <c r="P99" s="162"/>
      <c r="Q99" s="163"/>
      <c r="R99" s="163"/>
      <c r="S99" s="164"/>
      <c r="T99" s="294" t="s">
        <v>247</v>
      </c>
      <c r="U99" s="166"/>
      <c r="V99" s="166"/>
      <c r="W99" s="167"/>
      <c r="X99" s="168" t="s">
        <v>247</v>
      </c>
      <c r="Y99" s="169"/>
      <c r="Z99" s="169"/>
      <c r="AA99" s="170"/>
      <c r="AB99" s="171"/>
      <c r="AC99" s="172"/>
      <c r="AD99" s="172" t="s">
        <v>247</v>
      </c>
      <c r="AE99" s="173"/>
      <c r="AF99" s="156"/>
      <c r="AG99" s="157"/>
      <c r="AH99" s="157"/>
      <c r="AI99" s="158"/>
      <c r="AJ99" s="159"/>
      <c r="AK99" s="160" t="s">
        <v>247</v>
      </c>
      <c r="AL99" s="160"/>
      <c r="AM99" s="161"/>
      <c r="AN99" s="162"/>
      <c r="AO99" s="163"/>
      <c r="AP99" s="163" t="s">
        <v>247</v>
      </c>
      <c r="AQ99" s="164"/>
      <c r="AR99" s="165"/>
      <c r="AS99" s="166"/>
      <c r="AT99" s="166"/>
      <c r="AU99" s="167"/>
      <c r="AV99" s="151">
        <f t="shared" si="97"/>
        <v>2</v>
      </c>
      <c r="AW99" s="151">
        <f t="shared" si="97"/>
        <v>1</v>
      </c>
      <c r="AX99" s="151">
        <f t="shared" si="97"/>
        <v>2</v>
      </c>
      <c r="AY99" s="151">
        <f t="shared" si="97"/>
        <v>1</v>
      </c>
    </row>
    <row r="100" spans="1:51" ht="15.75" thickBot="1" x14ac:dyDescent="0.25">
      <c r="A100" s="442"/>
      <c r="B100" s="485"/>
      <c r="C100" s="176" t="s">
        <v>348</v>
      </c>
      <c r="D100" s="104"/>
      <c r="E100" s="105"/>
      <c r="F100" s="105"/>
      <c r="G100" s="106"/>
      <c r="H100" s="177"/>
      <c r="I100" s="178"/>
      <c r="J100" s="178"/>
      <c r="K100" s="179" t="s">
        <v>247</v>
      </c>
      <c r="L100" s="180" t="s">
        <v>247</v>
      </c>
      <c r="M100" s="181"/>
      <c r="N100" s="181"/>
      <c r="O100" s="182"/>
      <c r="P100" s="183"/>
      <c r="Q100" s="184"/>
      <c r="R100" s="184"/>
      <c r="S100" s="185"/>
      <c r="T100" s="296" t="s">
        <v>247</v>
      </c>
      <c r="U100" s="187"/>
      <c r="V100" s="187"/>
      <c r="W100" s="188"/>
      <c r="X100" s="189" t="s">
        <v>247</v>
      </c>
      <c r="Y100" s="190"/>
      <c r="Z100" s="190"/>
      <c r="AA100" s="191"/>
      <c r="AB100" s="297" t="s">
        <v>247</v>
      </c>
      <c r="AC100" s="193"/>
      <c r="AD100" s="193"/>
      <c r="AE100" s="194"/>
      <c r="AF100" s="177"/>
      <c r="AG100" s="178"/>
      <c r="AH100" s="178"/>
      <c r="AI100" s="179"/>
      <c r="AJ100" s="180"/>
      <c r="AK100" s="181"/>
      <c r="AL100" s="181" t="s">
        <v>247</v>
      </c>
      <c r="AM100" s="182"/>
      <c r="AN100" s="183"/>
      <c r="AO100" s="184"/>
      <c r="AP100" s="184" t="s">
        <v>247</v>
      </c>
      <c r="AQ100" s="185"/>
      <c r="AR100" s="186"/>
      <c r="AS100" s="187"/>
      <c r="AT100" s="187"/>
      <c r="AU100" s="188"/>
      <c r="AV100" s="175">
        <f t="shared" si="97"/>
        <v>4</v>
      </c>
      <c r="AW100" s="151">
        <f t="shared" si="97"/>
        <v>0</v>
      </c>
      <c r="AX100" s="151">
        <f t="shared" si="97"/>
        <v>2</v>
      </c>
      <c r="AY100" s="151">
        <f t="shared" si="97"/>
        <v>1</v>
      </c>
    </row>
    <row r="101" spans="1:51" ht="15.75" thickBot="1" x14ac:dyDescent="0.25">
      <c r="A101" s="442"/>
      <c r="B101" s="196" t="s">
        <v>298</v>
      </c>
      <c r="C101" s="238" t="str">
        <f>B91</f>
        <v>TALENTO HUMANO</v>
      </c>
      <c r="D101" s="318">
        <f>COUNT(D91:D100)+COUNTIFS(D91:D100,"X")</f>
        <v>0</v>
      </c>
      <c r="E101" s="197">
        <f t="shared" ref="E101:AA101" si="98">COUNT(E91:E100)+COUNTIFS(E91:E100,"X")</f>
        <v>0</v>
      </c>
      <c r="F101" s="197">
        <f t="shared" si="98"/>
        <v>0</v>
      </c>
      <c r="G101" s="198">
        <f t="shared" si="98"/>
        <v>0</v>
      </c>
      <c r="H101" s="199">
        <f t="shared" si="98"/>
        <v>0</v>
      </c>
      <c r="I101" s="200">
        <f t="shared" si="98"/>
        <v>1</v>
      </c>
      <c r="J101" s="200">
        <f t="shared" si="98"/>
        <v>2</v>
      </c>
      <c r="K101" s="201">
        <f t="shared" si="98"/>
        <v>7</v>
      </c>
      <c r="L101" s="202">
        <f t="shared" si="98"/>
        <v>4</v>
      </c>
      <c r="M101" s="203">
        <f t="shared" si="98"/>
        <v>1</v>
      </c>
      <c r="N101" s="203">
        <f t="shared" si="98"/>
        <v>4</v>
      </c>
      <c r="O101" s="204">
        <f t="shared" si="98"/>
        <v>0</v>
      </c>
      <c r="P101" s="205">
        <f t="shared" si="98"/>
        <v>0</v>
      </c>
      <c r="Q101" s="206">
        <f t="shared" si="98"/>
        <v>0</v>
      </c>
      <c r="R101" s="206">
        <f t="shared" si="98"/>
        <v>0</v>
      </c>
      <c r="S101" s="207">
        <f t="shared" si="98"/>
        <v>0</v>
      </c>
      <c r="T101" s="208">
        <f t="shared" si="98"/>
        <v>10</v>
      </c>
      <c r="U101" s="209">
        <f t="shared" si="98"/>
        <v>0</v>
      </c>
      <c r="V101" s="209">
        <f t="shared" si="98"/>
        <v>0</v>
      </c>
      <c r="W101" s="210">
        <f t="shared" si="98"/>
        <v>0</v>
      </c>
      <c r="X101" s="211">
        <f t="shared" si="98"/>
        <v>6</v>
      </c>
      <c r="Y101" s="212">
        <f t="shared" si="98"/>
        <v>0</v>
      </c>
      <c r="Z101" s="212">
        <f t="shared" si="98"/>
        <v>4</v>
      </c>
      <c r="AA101" s="213">
        <f t="shared" si="98"/>
        <v>0</v>
      </c>
      <c r="AB101" s="214">
        <f>COUNT(AB91:AB100)+COUNTIFS(AB91:AB100,"X")</f>
        <v>9</v>
      </c>
      <c r="AC101" s="214">
        <f t="shared" ref="AC101:AU101" si="99">COUNT(AC91:AC100)+COUNTIFS(AC91:AC100,"X")</f>
        <v>0</v>
      </c>
      <c r="AD101" s="214">
        <f t="shared" si="99"/>
        <v>1</v>
      </c>
      <c r="AE101" s="214">
        <f t="shared" si="99"/>
        <v>0</v>
      </c>
      <c r="AF101" s="199">
        <f t="shared" si="99"/>
        <v>0</v>
      </c>
      <c r="AG101" s="200">
        <f t="shared" si="99"/>
        <v>0</v>
      </c>
      <c r="AH101" s="200">
        <f t="shared" si="99"/>
        <v>0</v>
      </c>
      <c r="AI101" s="201">
        <f t="shared" si="99"/>
        <v>0</v>
      </c>
      <c r="AJ101" s="202">
        <f t="shared" si="99"/>
        <v>0</v>
      </c>
      <c r="AK101" s="203">
        <f t="shared" si="99"/>
        <v>5</v>
      </c>
      <c r="AL101" s="203">
        <f t="shared" si="99"/>
        <v>2</v>
      </c>
      <c r="AM101" s="204">
        <f t="shared" si="99"/>
        <v>3</v>
      </c>
      <c r="AN101" s="205">
        <f t="shared" si="99"/>
        <v>0</v>
      </c>
      <c r="AO101" s="206">
        <f t="shared" si="99"/>
        <v>4</v>
      </c>
      <c r="AP101" s="206">
        <f t="shared" si="99"/>
        <v>4</v>
      </c>
      <c r="AQ101" s="207">
        <f t="shared" si="99"/>
        <v>2</v>
      </c>
      <c r="AR101" s="208">
        <f t="shared" si="99"/>
        <v>0</v>
      </c>
      <c r="AS101" s="209">
        <f t="shared" si="99"/>
        <v>0</v>
      </c>
      <c r="AT101" s="209">
        <f t="shared" si="99"/>
        <v>0</v>
      </c>
      <c r="AU101" s="210">
        <f t="shared" si="99"/>
        <v>0</v>
      </c>
      <c r="AV101" s="215">
        <f>AV100+AV99+AV98+AV97+AV96+AV95+AV94+AV93+AV92+AV91</f>
        <v>29</v>
      </c>
      <c r="AW101" s="215">
        <f t="shared" ref="AW101:AY101" si="100">AW100+AW99+AW98+AW97+AW96+AW95+AW94+AW93+AW92+AW91</f>
        <v>11</v>
      </c>
      <c r="AX101" s="215">
        <f t="shared" si="100"/>
        <v>17</v>
      </c>
      <c r="AY101" s="215">
        <f t="shared" si="100"/>
        <v>12</v>
      </c>
    </row>
    <row r="102" spans="1:51" ht="15.75" thickBot="1" x14ac:dyDescent="0.25">
      <c r="A102" s="442"/>
      <c r="B102" s="485" t="s">
        <v>240</v>
      </c>
      <c r="C102" s="216" t="s">
        <v>349</v>
      </c>
      <c r="D102" s="217"/>
      <c r="E102" s="218"/>
      <c r="F102" s="218"/>
      <c r="G102" s="219"/>
      <c r="H102" s="220"/>
      <c r="I102" s="221"/>
      <c r="J102" s="221"/>
      <c r="K102" s="222" t="s">
        <v>247</v>
      </c>
      <c r="L102" s="223"/>
      <c r="M102" s="224"/>
      <c r="N102" s="224" t="s">
        <v>247</v>
      </c>
      <c r="O102" s="225"/>
      <c r="P102" s="226"/>
      <c r="Q102" s="227"/>
      <c r="R102" s="227"/>
      <c r="S102" s="228"/>
      <c r="T102" s="292" t="s">
        <v>247</v>
      </c>
      <c r="U102" s="230"/>
      <c r="V102" s="230"/>
      <c r="W102" s="231"/>
      <c r="X102" s="232"/>
      <c r="Y102" s="233" t="s">
        <v>247</v>
      </c>
      <c r="Z102" s="233"/>
      <c r="AA102" s="234"/>
      <c r="AB102" s="293" t="s">
        <v>247</v>
      </c>
      <c r="AC102" s="236"/>
      <c r="AD102" s="236"/>
      <c r="AE102" s="237"/>
      <c r="AF102" s="220"/>
      <c r="AG102" s="221"/>
      <c r="AH102" s="221"/>
      <c r="AI102" s="222"/>
      <c r="AJ102" s="239" t="s">
        <v>247</v>
      </c>
      <c r="AK102" s="224"/>
      <c r="AL102" s="224"/>
      <c r="AM102" s="225"/>
      <c r="AN102" s="226"/>
      <c r="AO102" s="227"/>
      <c r="AP102" s="227"/>
      <c r="AQ102" s="228" t="s">
        <v>247</v>
      </c>
      <c r="AR102" s="229"/>
      <c r="AS102" s="230"/>
      <c r="AT102" s="230"/>
      <c r="AU102" s="231"/>
      <c r="AV102" s="151">
        <f t="shared" ref="AV102:AY105" si="101">COUNTA(D102,H102,L102,P102,T102,X102,AB102,AF102,AJ102,AN102,AR102)</f>
        <v>3</v>
      </c>
      <c r="AW102" s="151">
        <f t="shared" si="101"/>
        <v>1</v>
      </c>
      <c r="AX102" s="151">
        <f t="shared" si="101"/>
        <v>1</v>
      </c>
      <c r="AY102" s="151">
        <f t="shared" si="101"/>
        <v>2</v>
      </c>
    </row>
    <row r="103" spans="1:51" ht="15.75" thickBot="1" x14ac:dyDescent="0.25">
      <c r="A103" s="442"/>
      <c r="B103" s="485"/>
      <c r="C103" s="152" t="s">
        <v>109</v>
      </c>
      <c r="D103" s="153"/>
      <c r="E103" s="154"/>
      <c r="F103" s="154"/>
      <c r="G103" s="155"/>
      <c r="H103" s="156"/>
      <c r="I103" s="157"/>
      <c r="J103" s="157"/>
      <c r="K103" s="158" t="s">
        <v>247</v>
      </c>
      <c r="L103" s="159"/>
      <c r="M103" s="160"/>
      <c r="N103" s="160"/>
      <c r="O103" s="161" t="s">
        <v>247</v>
      </c>
      <c r="P103" s="162"/>
      <c r="Q103" s="163"/>
      <c r="R103" s="163"/>
      <c r="S103" s="164"/>
      <c r="T103" s="294" t="s">
        <v>247</v>
      </c>
      <c r="U103" s="166"/>
      <c r="V103" s="166"/>
      <c r="W103" s="167"/>
      <c r="X103" s="168"/>
      <c r="Y103" s="169"/>
      <c r="Z103" s="169" t="s">
        <v>247</v>
      </c>
      <c r="AA103" s="170"/>
      <c r="AB103" s="295" t="s">
        <v>247</v>
      </c>
      <c r="AC103" s="172"/>
      <c r="AD103" s="172"/>
      <c r="AE103" s="173"/>
      <c r="AF103" s="156"/>
      <c r="AG103" s="157"/>
      <c r="AH103" s="157"/>
      <c r="AI103" s="158"/>
      <c r="AJ103" s="174" t="s">
        <v>247</v>
      </c>
      <c r="AK103" s="160"/>
      <c r="AL103" s="160"/>
      <c r="AM103" s="161"/>
      <c r="AN103" s="162"/>
      <c r="AO103" s="163"/>
      <c r="AP103" s="163"/>
      <c r="AQ103" s="164" t="s">
        <v>247</v>
      </c>
      <c r="AR103" s="165"/>
      <c r="AS103" s="166"/>
      <c r="AT103" s="166"/>
      <c r="AU103" s="167"/>
      <c r="AV103" s="151">
        <f t="shared" si="101"/>
        <v>3</v>
      </c>
      <c r="AW103" s="151">
        <f t="shared" si="101"/>
        <v>0</v>
      </c>
      <c r="AX103" s="151">
        <f t="shared" si="101"/>
        <v>1</v>
      </c>
      <c r="AY103" s="151">
        <f t="shared" si="101"/>
        <v>3</v>
      </c>
    </row>
    <row r="104" spans="1:51" ht="15.75" thickBot="1" x14ac:dyDescent="0.25">
      <c r="A104" s="442"/>
      <c r="B104" s="485"/>
      <c r="C104" s="152" t="s">
        <v>350</v>
      </c>
      <c r="D104" s="153"/>
      <c r="E104" s="154"/>
      <c r="F104" s="154"/>
      <c r="G104" s="155"/>
      <c r="H104" s="156"/>
      <c r="I104" s="157"/>
      <c r="J104" s="157"/>
      <c r="K104" s="158" t="s">
        <v>247</v>
      </c>
      <c r="L104" s="159"/>
      <c r="M104" s="160"/>
      <c r="N104" s="160"/>
      <c r="O104" s="161" t="s">
        <v>247</v>
      </c>
      <c r="P104" s="162"/>
      <c r="Q104" s="163"/>
      <c r="R104" s="163"/>
      <c r="S104" s="164"/>
      <c r="T104" s="294" t="s">
        <v>247</v>
      </c>
      <c r="U104" s="166"/>
      <c r="V104" s="166"/>
      <c r="W104" s="167"/>
      <c r="X104" s="168"/>
      <c r="Y104" s="169"/>
      <c r="Z104" s="169" t="s">
        <v>247</v>
      </c>
      <c r="AA104" s="170"/>
      <c r="AB104" s="295" t="s">
        <v>247</v>
      </c>
      <c r="AC104" s="172"/>
      <c r="AD104" s="172"/>
      <c r="AE104" s="173"/>
      <c r="AF104" s="156"/>
      <c r="AG104" s="157"/>
      <c r="AH104" s="157"/>
      <c r="AI104" s="158"/>
      <c r="AJ104" s="174" t="s">
        <v>247</v>
      </c>
      <c r="AK104" s="160"/>
      <c r="AL104" s="160"/>
      <c r="AM104" s="161"/>
      <c r="AN104" s="162"/>
      <c r="AO104" s="163"/>
      <c r="AP104" s="163"/>
      <c r="AQ104" s="164" t="s">
        <v>247</v>
      </c>
      <c r="AR104" s="165"/>
      <c r="AS104" s="166"/>
      <c r="AT104" s="166"/>
      <c r="AU104" s="167"/>
      <c r="AV104" s="151">
        <f t="shared" si="101"/>
        <v>3</v>
      </c>
      <c r="AW104" s="151">
        <f t="shared" si="101"/>
        <v>0</v>
      </c>
      <c r="AX104" s="151">
        <f t="shared" si="101"/>
        <v>1</v>
      </c>
      <c r="AY104" s="151">
        <f t="shared" si="101"/>
        <v>3</v>
      </c>
    </row>
    <row r="105" spans="1:51" ht="15.75" thickBot="1" x14ac:dyDescent="0.25">
      <c r="A105" s="442"/>
      <c r="B105" s="485"/>
      <c r="C105" s="176" t="s">
        <v>351</v>
      </c>
      <c r="D105" s="104"/>
      <c r="E105" s="105"/>
      <c r="F105" s="105"/>
      <c r="G105" s="106"/>
      <c r="H105" s="177"/>
      <c r="I105" s="178"/>
      <c r="J105" s="178"/>
      <c r="K105" s="179" t="s">
        <v>247</v>
      </c>
      <c r="L105" s="180"/>
      <c r="M105" s="181"/>
      <c r="N105" s="181"/>
      <c r="O105" s="182" t="s">
        <v>247</v>
      </c>
      <c r="P105" s="183"/>
      <c r="Q105" s="184"/>
      <c r="R105" s="184"/>
      <c r="S105" s="185"/>
      <c r="T105" s="296" t="s">
        <v>247</v>
      </c>
      <c r="U105" s="187"/>
      <c r="V105" s="187"/>
      <c r="W105" s="188"/>
      <c r="X105" s="189"/>
      <c r="Y105" s="190"/>
      <c r="Z105" s="190" t="s">
        <v>247</v>
      </c>
      <c r="AA105" s="191"/>
      <c r="AB105" s="297" t="s">
        <v>247</v>
      </c>
      <c r="AC105" s="193"/>
      <c r="AD105" s="193"/>
      <c r="AE105" s="194"/>
      <c r="AF105" s="177"/>
      <c r="AG105" s="178"/>
      <c r="AH105" s="178"/>
      <c r="AI105" s="179"/>
      <c r="AJ105" s="195" t="s">
        <v>247</v>
      </c>
      <c r="AK105" s="181"/>
      <c r="AL105" s="181"/>
      <c r="AM105" s="182"/>
      <c r="AN105" s="183"/>
      <c r="AO105" s="184"/>
      <c r="AP105" s="184"/>
      <c r="AQ105" s="185" t="s">
        <v>247</v>
      </c>
      <c r="AR105" s="186"/>
      <c r="AS105" s="187"/>
      <c r="AT105" s="187"/>
      <c r="AU105" s="188"/>
      <c r="AV105" s="151">
        <f t="shared" si="101"/>
        <v>3</v>
      </c>
      <c r="AW105" s="151">
        <f t="shared" si="101"/>
        <v>0</v>
      </c>
      <c r="AX105" s="151">
        <f t="shared" si="101"/>
        <v>1</v>
      </c>
      <c r="AY105" s="151">
        <f t="shared" si="101"/>
        <v>3</v>
      </c>
    </row>
    <row r="106" spans="1:51" ht="15.75" thickBot="1" x14ac:dyDescent="0.25">
      <c r="A106" s="442"/>
      <c r="B106" s="302" t="s">
        <v>298</v>
      </c>
      <c r="C106" s="238" t="str">
        <f>B102</f>
        <v>APOYO FINANCIERO Y CONTABLE</v>
      </c>
      <c r="D106" s="318">
        <f>COUNT(D102:D105)+COUNTIFS(D102:D105,"X")</f>
        <v>0</v>
      </c>
      <c r="E106" s="197">
        <f t="shared" ref="E106:AA106" si="102">COUNT(E102:E105)+COUNTIFS(E102:E105,"X")</f>
        <v>0</v>
      </c>
      <c r="F106" s="197">
        <f t="shared" si="102"/>
        <v>0</v>
      </c>
      <c r="G106" s="198">
        <f t="shared" si="102"/>
        <v>0</v>
      </c>
      <c r="H106" s="199">
        <f t="shared" si="102"/>
        <v>0</v>
      </c>
      <c r="I106" s="200">
        <f t="shared" si="102"/>
        <v>0</v>
      </c>
      <c r="J106" s="200">
        <f t="shared" si="102"/>
        <v>0</v>
      </c>
      <c r="K106" s="201">
        <f t="shared" si="102"/>
        <v>4</v>
      </c>
      <c r="L106" s="202">
        <f t="shared" si="102"/>
        <v>0</v>
      </c>
      <c r="M106" s="203">
        <f t="shared" si="102"/>
        <v>0</v>
      </c>
      <c r="N106" s="203">
        <f t="shared" si="102"/>
        <v>1</v>
      </c>
      <c r="O106" s="204">
        <f t="shared" si="102"/>
        <v>3</v>
      </c>
      <c r="P106" s="205">
        <f t="shared" si="102"/>
        <v>0</v>
      </c>
      <c r="Q106" s="206">
        <f t="shared" si="102"/>
        <v>0</v>
      </c>
      <c r="R106" s="206">
        <f t="shared" si="102"/>
        <v>0</v>
      </c>
      <c r="S106" s="207">
        <f t="shared" si="102"/>
        <v>0</v>
      </c>
      <c r="T106" s="208">
        <f t="shared" si="102"/>
        <v>4</v>
      </c>
      <c r="U106" s="209">
        <f t="shared" si="102"/>
        <v>0</v>
      </c>
      <c r="V106" s="209">
        <f t="shared" si="102"/>
        <v>0</v>
      </c>
      <c r="W106" s="210">
        <f t="shared" si="102"/>
        <v>0</v>
      </c>
      <c r="X106" s="211">
        <f t="shared" si="102"/>
        <v>0</v>
      </c>
      <c r="Y106" s="212">
        <f t="shared" si="102"/>
        <v>1</v>
      </c>
      <c r="Z106" s="212">
        <f t="shared" si="102"/>
        <v>3</v>
      </c>
      <c r="AA106" s="213">
        <f t="shared" si="102"/>
        <v>0</v>
      </c>
      <c r="AB106" s="214">
        <f>COUNT(AB102:AB105)+COUNTIFS(AB102:AB105,"X")</f>
        <v>4</v>
      </c>
      <c r="AC106" s="214">
        <f t="shared" ref="AC106:AU106" si="103">COUNT(AC102:AC105)+COUNTIFS(AC102:AC105,"X")</f>
        <v>0</v>
      </c>
      <c r="AD106" s="214">
        <f t="shared" si="103"/>
        <v>0</v>
      </c>
      <c r="AE106" s="214">
        <f t="shared" si="103"/>
        <v>0</v>
      </c>
      <c r="AF106" s="199">
        <f t="shared" si="103"/>
        <v>0</v>
      </c>
      <c r="AG106" s="200">
        <f t="shared" si="103"/>
        <v>0</v>
      </c>
      <c r="AH106" s="200">
        <f t="shared" si="103"/>
        <v>0</v>
      </c>
      <c r="AI106" s="201">
        <f t="shared" si="103"/>
        <v>0</v>
      </c>
      <c r="AJ106" s="202">
        <f t="shared" si="103"/>
        <v>4</v>
      </c>
      <c r="AK106" s="203">
        <f t="shared" si="103"/>
        <v>0</v>
      </c>
      <c r="AL106" s="203">
        <f t="shared" si="103"/>
        <v>0</v>
      </c>
      <c r="AM106" s="204">
        <f t="shared" si="103"/>
        <v>0</v>
      </c>
      <c r="AN106" s="205">
        <f t="shared" si="103"/>
        <v>0</v>
      </c>
      <c r="AO106" s="206">
        <f t="shared" si="103"/>
        <v>0</v>
      </c>
      <c r="AP106" s="206">
        <f t="shared" si="103"/>
        <v>0</v>
      </c>
      <c r="AQ106" s="207">
        <f t="shared" si="103"/>
        <v>4</v>
      </c>
      <c r="AR106" s="208">
        <f t="shared" si="103"/>
        <v>0</v>
      </c>
      <c r="AS106" s="209">
        <f t="shared" si="103"/>
        <v>0</v>
      </c>
      <c r="AT106" s="209">
        <f t="shared" si="103"/>
        <v>0</v>
      </c>
      <c r="AU106" s="210">
        <f t="shared" si="103"/>
        <v>0</v>
      </c>
      <c r="AV106" s="215">
        <f>AV105+AV104+AV103+AV102</f>
        <v>12</v>
      </c>
      <c r="AW106" s="215">
        <f t="shared" ref="AW106:AY106" si="104">AW105+AW104+AW103+AW102</f>
        <v>1</v>
      </c>
      <c r="AX106" s="215">
        <f t="shared" si="104"/>
        <v>4</v>
      </c>
      <c r="AY106" s="215">
        <f t="shared" si="104"/>
        <v>11</v>
      </c>
    </row>
    <row r="107" spans="1:51" x14ac:dyDescent="0.2">
      <c r="A107" s="442"/>
      <c r="B107" s="319" t="s">
        <v>312</v>
      </c>
      <c r="C107" s="492" t="str">
        <f>A76</f>
        <v>GESTION ADMINISTRATIVA Y FINANCIERA</v>
      </c>
      <c r="D107" s="217">
        <f>D79+D87+D90+D101+D106</f>
        <v>0</v>
      </c>
      <c r="E107" s="218">
        <f t="shared" ref="E107:AA107" si="105">E79+E87+E90+E101+E106</f>
        <v>0</v>
      </c>
      <c r="F107" s="218">
        <f t="shared" si="105"/>
        <v>0</v>
      </c>
      <c r="G107" s="219">
        <f t="shared" si="105"/>
        <v>0</v>
      </c>
      <c r="H107" s="244">
        <f t="shared" si="105"/>
        <v>0</v>
      </c>
      <c r="I107" s="245">
        <f t="shared" si="105"/>
        <v>1</v>
      </c>
      <c r="J107" s="245">
        <f t="shared" si="105"/>
        <v>5</v>
      </c>
      <c r="K107" s="246">
        <f t="shared" si="105"/>
        <v>20</v>
      </c>
      <c r="L107" s="247">
        <f t="shared" si="105"/>
        <v>9</v>
      </c>
      <c r="M107" s="248">
        <f t="shared" si="105"/>
        <v>4</v>
      </c>
      <c r="N107" s="248">
        <f t="shared" si="105"/>
        <v>9</v>
      </c>
      <c r="O107" s="249">
        <f t="shared" si="105"/>
        <v>3</v>
      </c>
      <c r="P107" s="250">
        <f t="shared" si="105"/>
        <v>0</v>
      </c>
      <c r="Q107" s="251">
        <f t="shared" si="105"/>
        <v>0</v>
      </c>
      <c r="R107" s="251">
        <f t="shared" si="105"/>
        <v>0</v>
      </c>
      <c r="S107" s="252">
        <f t="shared" si="105"/>
        <v>0</v>
      </c>
      <c r="T107" s="253">
        <f t="shared" si="105"/>
        <v>26</v>
      </c>
      <c r="U107" s="254">
        <f t="shared" si="105"/>
        <v>0</v>
      </c>
      <c r="V107" s="254">
        <f t="shared" si="105"/>
        <v>0</v>
      </c>
      <c r="W107" s="255">
        <f t="shared" si="105"/>
        <v>0</v>
      </c>
      <c r="X107" s="256">
        <f t="shared" si="105"/>
        <v>7</v>
      </c>
      <c r="Y107" s="257">
        <f t="shared" si="105"/>
        <v>7</v>
      </c>
      <c r="Z107" s="257">
        <f t="shared" si="105"/>
        <v>9</v>
      </c>
      <c r="AA107" s="258">
        <f t="shared" si="105"/>
        <v>2</v>
      </c>
      <c r="AB107" s="259">
        <f>AB79+AB87+AB90+AB101+AB106</f>
        <v>24</v>
      </c>
      <c r="AC107" s="260">
        <f t="shared" ref="AC107:AY107" si="106">AC79+AC87+AC90+AC101+AC106</f>
        <v>0</v>
      </c>
      <c r="AD107" s="260">
        <f t="shared" si="106"/>
        <v>2</v>
      </c>
      <c r="AE107" s="261">
        <f t="shared" si="106"/>
        <v>0</v>
      </c>
      <c r="AF107" s="244">
        <f t="shared" si="106"/>
        <v>0</v>
      </c>
      <c r="AG107" s="245">
        <f t="shared" si="106"/>
        <v>0</v>
      </c>
      <c r="AH107" s="245">
        <f t="shared" si="106"/>
        <v>0</v>
      </c>
      <c r="AI107" s="246">
        <f t="shared" si="106"/>
        <v>0</v>
      </c>
      <c r="AJ107" s="247">
        <f t="shared" si="106"/>
        <v>7</v>
      </c>
      <c r="AK107" s="248">
        <f t="shared" si="106"/>
        <v>9</v>
      </c>
      <c r="AL107" s="248">
        <f t="shared" si="106"/>
        <v>6</v>
      </c>
      <c r="AM107" s="249">
        <f t="shared" si="106"/>
        <v>4</v>
      </c>
      <c r="AN107" s="250">
        <f t="shared" si="106"/>
        <v>0</v>
      </c>
      <c r="AO107" s="251">
        <f t="shared" si="106"/>
        <v>6</v>
      </c>
      <c r="AP107" s="251">
        <f t="shared" si="106"/>
        <v>11</v>
      </c>
      <c r="AQ107" s="252">
        <f t="shared" si="106"/>
        <v>9</v>
      </c>
      <c r="AR107" s="253">
        <f t="shared" si="106"/>
        <v>0</v>
      </c>
      <c r="AS107" s="254">
        <f t="shared" si="106"/>
        <v>0</v>
      </c>
      <c r="AT107" s="254">
        <f t="shared" si="106"/>
        <v>0</v>
      </c>
      <c r="AU107" s="255">
        <f t="shared" si="106"/>
        <v>0</v>
      </c>
      <c r="AV107" s="262">
        <f t="shared" si="106"/>
        <v>73</v>
      </c>
      <c r="AW107" s="263">
        <f t="shared" si="106"/>
        <v>27</v>
      </c>
      <c r="AX107" s="263">
        <f t="shared" si="106"/>
        <v>42</v>
      </c>
      <c r="AY107" s="264">
        <f t="shared" si="106"/>
        <v>38</v>
      </c>
    </row>
    <row r="108" spans="1:51" ht="15.75" thickBot="1" x14ac:dyDescent="0.25">
      <c r="A108" s="443"/>
      <c r="B108" s="320" t="s">
        <v>313</v>
      </c>
      <c r="C108" s="493"/>
      <c r="D108" s="265">
        <f>D107*100%/26</f>
        <v>0</v>
      </c>
      <c r="E108" s="266">
        <f t="shared" ref="E108:AA108" si="107">E107*100%/26</f>
        <v>0</v>
      </c>
      <c r="F108" s="266">
        <f t="shared" si="107"/>
        <v>0</v>
      </c>
      <c r="G108" s="267">
        <f t="shared" si="107"/>
        <v>0</v>
      </c>
      <c r="H108" s="268">
        <f t="shared" si="107"/>
        <v>0</v>
      </c>
      <c r="I108" s="269">
        <f t="shared" si="107"/>
        <v>3.8461538461538464E-2</v>
      </c>
      <c r="J108" s="269">
        <f t="shared" si="107"/>
        <v>0.19230769230769232</v>
      </c>
      <c r="K108" s="270">
        <f t="shared" si="107"/>
        <v>0.76923076923076927</v>
      </c>
      <c r="L108" s="271">
        <f t="shared" si="107"/>
        <v>0.34615384615384615</v>
      </c>
      <c r="M108" s="272">
        <f t="shared" si="107"/>
        <v>0.15384615384615385</v>
      </c>
      <c r="N108" s="272">
        <f t="shared" si="107"/>
        <v>0.34615384615384615</v>
      </c>
      <c r="O108" s="273">
        <f t="shared" si="107"/>
        <v>0.11538461538461539</v>
      </c>
      <c r="P108" s="274">
        <f t="shared" si="107"/>
        <v>0</v>
      </c>
      <c r="Q108" s="275">
        <f t="shared" si="107"/>
        <v>0</v>
      </c>
      <c r="R108" s="275">
        <f t="shared" si="107"/>
        <v>0</v>
      </c>
      <c r="S108" s="276">
        <f t="shared" si="107"/>
        <v>0</v>
      </c>
      <c r="T108" s="277">
        <f t="shared" si="107"/>
        <v>1</v>
      </c>
      <c r="U108" s="278">
        <f t="shared" si="107"/>
        <v>0</v>
      </c>
      <c r="V108" s="278">
        <f t="shared" si="107"/>
        <v>0</v>
      </c>
      <c r="W108" s="279">
        <f t="shared" si="107"/>
        <v>0</v>
      </c>
      <c r="X108" s="280">
        <f t="shared" si="107"/>
        <v>0.26923076923076922</v>
      </c>
      <c r="Y108" s="281">
        <f t="shared" si="107"/>
        <v>0.26923076923076922</v>
      </c>
      <c r="Z108" s="281">
        <f t="shared" si="107"/>
        <v>0.34615384615384615</v>
      </c>
      <c r="AA108" s="282">
        <f t="shared" si="107"/>
        <v>7.6923076923076927E-2</v>
      </c>
      <c r="AB108" s="283">
        <f>AB107*100%/26</f>
        <v>0.92307692307692313</v>
      </c>
      <c r="AC108" s="284">
        <f t="shared" ref="AC108:AY108" si="108">AC107*100%/26</f>
        <v>0</v>
      </c>
      <c r="AD108" s="284">
        <f t="shared" si="108"/>
        <v>7.6923076923076927E-2</v>
      </c>
      <c r="AE108" s="285">
        <f t="shared" si="108"/>
        <v>0</v>
      </c>
      <c r="AF108" s="268">
        <f t="shared" si="108"/>
        <v>0</v>
      </c>
      <c r="AG108" s="269">
        <f t="shared" si="108"/>
        <v>0</v>
      </c>
      <c r="AH108" s="269">
        <f t="shared" si="108"/>
        <v>0</v>
      </c>
      <c r="AI108" s="270">
        <f t="shared" si="108"/>
        <v>0</v>
      </c>
      <c r="AJ108" s="271">
        <f t="shared" si="108"/>
        <v>0.26923076923076922</v>
      </c>
      <c r="AK108" s="272">
        <f t="shared" si="108"/>
        <v>0.34615384615384615</v>
      </c>
      <c r="AL108" s="272">
        <f t="shared" si="108"/>
        <v>0.23076923076923078</v>
      </c>
      <c r="AM108" s="273">
        <f t="shared" si="108"/>
        <v>0.15384615384615385</v>
      </c>
      <c r="AN108" s="274">
        <f t="shared" si="108"/>
        <v>0</v>
      </c>
      <c r="AO108" s="275">
        <f t="shared" si="108"/>
        <v>0.23076923076923078</v>
      </c>
      <c r="AP108" s="275">
        <f t="shared" si="108"/>
        <v>0.42307692307692307</v>
      </c>
      <c r="AQ108" s="276">
        <f t="shared" si="108"/>
        <v>0.34615384615384615</v>
      </c>
      <c r="AR108" s="277">
        <f t="shared" si="108"/>
        <v>0</v>
      </c>
      <c r="AS108" s="278">
        <f t="shared" si="108"/>
        <v>0</v>
      </c>
      <c r="AT108" s="278">
        <f t="shared" si="108"/>
        <v>0</v>
      </c>
      <c r="AU108" s="279">
        <f t="shared" si="108"/>
        <v>0</v>
      </c>
      <c r="AV108" s="286">
        <f t="shared" si="108"/>
        <v>2.8076923076923075</v>
      </c>
      <c r="AW108" s="287">
        <f t="shared" si="108"/>
        <v>1.0384615384615385</v>
      </c>
      <c r="AX108" s="287">
        <f t="shared" si="108"/>
        <v>1.6153846153846154</v>
      </c>
      <c r="AY108" s="288">
        <f t="shared" si="108"/>
        <v>1.4615384615384615</v>
      </c>
    </row>
    <row r="109" spans="1:51" ht="45.75" customHeight="1" thickBot="1" x14ac:dyDescent="0.25">
      <c r="A109" s="438" t="s">
        <v>352</v>
      </c>
      <c r="B109" s="484" t="s">
        <v>119</v>
      </c>
      <c r="C109" s="128" t="s">
        <v>353</v>
      </c>
      <c r="D109" s="129"/>
      <c r="E109" s="130"/>
      <c r="F109" s="130"/>
      <c r="G109" s="131"/>
      <c r="H109" s="220"/>
      <c r="I109" s="221"/>
      <c r="J109" s="221" t="s">
        <v>247</v>
      </c>
      <c r="K109" s="222"/>
      <c r="L109" s="223"/>
      <c r="M109" s="224" t="s">
        <v>247</v>
      </c>
      <c r="N109" s="224"/>
      <c r="O109" s="225"/>
      <c r="P109" s="226"/>
      <c r="Q109" s="227"/>
      <c r="R109" s="227"/>
      <c r="S109" s="228"/>
      <c r="T109" s="229"/>
      <c r="U109" s="230"/>
      <c r="V109" s="230" t="s">
        <v>247</v>
      </c>
      <c r="W109" s="231"/>
      <c r="X109" s="232" t="s">
        <v>247</v>
      </c>
      <c r="Y109" s="233"/>
      <c r="Z109" s="233"/>
      <c r="AA109" s="234"/>
      <c r="AB109" s="235"/>
      <c r="AC109" s="236"/>
      <c r="AD109" s="236" t="s">
        <v>247</v>
      </c>
      <c r="AE109" s="237"/>
      <c r="AF109" s="220"/>
      <c r="AG109" s="221"/>
      <c r="AH109" s="221"/>
      <c r="AI109" s="222"/>
      <c r="AJ109" s="223"/>
      <c r="AK109" s="224"/>
      <c r="AL109" s="224" t="s">
        <v>247</v>
      </c>
      <c r="AM109" s="225"/>
      <c r="AN109" s="226"/>
      <c r="AO109" s="227"/>
      <c r="AP109" s="227" t="s">
        <v>247</v>
      </c>
      <c r="AQ109" s="228"/>
      <c r="AR109" s="229"/>
      <c r="AS109" s="230"/>
      <c r="AT109" s="230"/>
      <c r="AU109" s="231"/>
      <c r="AV109" s="151">
        <f t="shared" ref="AV109:AY112" si="109">COUNTA(D109,H109,L109,P109,T109,X109,AB109,AF109,AJ109,AN109,AR109)</f>
        <v>1</v>
      </c>
      <c r="AW109" s="151">
        <f t="shared" si="109"/>
        <v>1</v>
      </c>
      <c r="AX109" s="151">
        <f t="shared" si="109"/>
        <v>5</v>
      </c>
      <c r="AY109" s="151">
        <f t="shared" si="109"/>
        <v>0</v>
      </c>
    </row>
    <row r="110" spans="1:51" ht="15.75" thickBot="1" x14ac:dyDescent="0.25">
      <c r="A110" s="439"/>
      <c r="B110" s="485"/>
      <c r="C110" s="152" t="s">
        <v>354</v>
      </c>
      <c r="D110" s="153"/>
      <c r="E110" s="154"/>
      <c r="F110" s="154"/>
      <c r="G110" s="155"/>
      <c r="H110" s="156"/>
      <c r="I110" s="157"/>
      <c r="J110" s="157" t="s">
        <v>247</v>
      </c>
      <c r="K110" s="158"/>
      <c r="L110" s="299"/>
      <c r="M110" s="300"/>
      <c r="N110" s="300"/>
      <c r="O110" s="301"/>
      <c r="P110" s="162"/>
      <c r="Q110" s="163"/>
      <c r="R110" s="163"/>
      <c r="S110" s="164"/>
      <c r="T110" s="165" t="s">
        <v>247</v>
      </c>
      <c r="U110" s="166"/>
      <c r="V110" s="166"/>
      <c r="W110" s="167"/>
      <c r="X110" s="168" t="s">
        <v>247</v>
      </c>
      <c r="Y110" s="169"/>
      <c r="Z110" s="169"/>
      <c r="AA110" s="170"/>
      <c r="AB110" s="171"/>
      <c r="AC110" s="172"/>
      <c r="AD110" s="172" t="s">
        <v>247</v>
      </c>
      <c r="AE110" s="173"/>
      <c r="AF110" s="156"/>
      <c r="AG110" s="157"/>
      <c r="AH110" s="157"/>
      <c r="AI110" s="158"/>
      <c r="AJ110" s="159"/>
      <c r="AK110" s="160"/>
      <c r="AL110" s="160" t="s">
        <v>247</v>
      </c>
      <c r="AM110" s="161"/>
      <c r="AN110" s="162"/>
      <c r="AO110" s="163"/>
      <c r="AP110" s="163" t="s">
        <v>247</v>
      </c>
      <c r="AQ110" s="164"/>
      <c r="AR110" s="165"/>
      <c r="AS110" s="166"/>
      <c r="AT110" s="166"/>
      <c r="AU110" s="167"/>
      <c r="AV110" s="151">
        <f t="shared" si="109"/>
        <v>2</v>
      </c>
      <c r="AW110" s="151">
        <f t="shared" si="109"/>
        <v>0</v>
      </c>
      <c r="AX110" s="151">
        <f t="shared" si="109"/>
        <v>4</v>
      </c>
      <c r="AY110" s="151">
        <f t="shared" si="109"/>
        <v>0</v>
      </c>
    </row>
    <row r="111" spans="1:51" ht="15.75" thickBot="1" x14ac:dyDescent="0.25">
      <c r="A111" s="439"/>
      <c r="B111" s="485"/>
      <c r="C111" s="152" t="s">
        <v>121</v>
      </c>
      <c r="D111" s="153"/>
      <c r="E111" s="154"/>
      <c r="F111" s="154"/>
      <c r="G111" s="155"/>
      <c r="H111" s="156"/>
      <c r="I111" s="157"/>
      <c r="J111" s="157"/>
      <c r="K111" s="158" t="s">
        <v>247</v>
      </c>
      <c r="L111" s="159"/>
      <c r="M111" s="160" t="s">
        <v>247</v>
      </c>
      <c r="N111" s="160"/>
      <c r="O111" s="161"/>
      <c r="P111" s="162"/>
      <c r="Q111" s="163"/>
      <c r="R111" s="163"/>
      <c r="S111" s="164"/>
      <c r="T111" s="165"/>
      <c r="U111" s="166"/>
      <c r="V111" s="166" t="s">
        <v>247</v>
      </c>
      <c r="W111" s="167"/>
      <c r="X111" s="168" t="s">
        <v>247</v>
      </c>
      <c r="Y111" s="169"/>
      <c r="Z111" s="169"/>
      <c r="AA111" s="170"/>
      <c r="AB111" s="171"/>
      <c r="AC111" s="172"/>
      <c r="AD111" s="172" t="s">
        <v>247</v>
      </c>
      <c r="AE111" s="173"/>
      <c r="AF111" s="156"/>
      <c r="AG111" s="157"/>
      <c r="AH111" s="157"/>
      <c r="AI111" s="158"/>
      <c r="AJ111" s="159"/>
      <c r="AK111" s="160" t="s">
        <v>247</v>
      </c>
      <c r="AL111" s="160"/>
      <c r="AM111" s="161"/>
      <c r="AN111" s="162"/>
      <c r="AO111" s="163"/>
      <c r="AP111" s="163" t="s">
        <v>247</v>
      </c>
      <c r="AQ111" s="164"/>
      <c r="AR111" s="165"/>
      <c r="AS111" s="166"/>
      <c r="AT111" s="166"/>
      <c r="AU111" s="167"/>
      <c r="AV111" s="175">
        <f t="shared" si="109"/>
        <v>1</v>
      </c>
      <c r="AW111" s="175">
        <f t="shared" si="109"/>
        <v>2</v>
      </c>
      <c r="AX111" s="151">
        <f t="shared" si="109"/>
        <v>3</v>
      </c>
      <c r="AY111" s="151">
        <f t="shared" si="109"/>
        <v>1</v>
      </c>
    </row>
    <row r="112" spans="1:51" ht="15.75" thickBot="1" x14ac:dyDescent="0.25">
      <c r="A112" s="439"/>
      <c r="B112" s="485"/>
      <c r="C112" s="176" t="s">
        <v>355</v>
      </c>
      <c r="D112" s="104"/>
      <c r="E112" s="105"/>
      <c r="F112" s="105"/>
      <c r="G112" s="106"/>
      <c r="H112" s="177"/>
      <c r="I112" s="178"/>
      <c r="J112" s="178"/>
      <c r="K112" s="179" t="s">
        <v>247</v>
      </c>
      <c r="L112" s="180" t="s">
        <v>247</v>
      </c>
      <c r="M112" s="181"/>
      <c r="N112" s="181"/>
      <c r="O112" s="182"/>
      <c r="P112" s="183"/>
      <c r="Q112" s="184"/>
      <c r="R112" s="184"/>
      <c r="S112" s="185"/>
      <c r="T112" s="186"/>
      <c r="U112" s="187" t="s">
        <v>247</v>
      </c>
      <c r="V112" s="187"/>
      <c r="W112" s="188"/>
      <c r="X112" s="189" t="s">
        <v>247</v>
      </c>
      <c r="Y112" s="190"/>
      <c r="Z112" s="190"/>
      <c r="AA112" s="191"/>
      <c r="AB112" s="192"/>
      <c r="AC112" s="193"/>
      <c r="AD112" s="193" t="s">
        <v>247</v>
      </c>
      <c r="AE112" s="194"/>
      <c r="AF112" s="177"/>
      <c r="AG112" s="178"/>
      <c r="AH112" s="178"/>
      <c r="AI112" s="179"/>
      <c r="AJ112" s="180"/>
      <c r="AK112" s="181" t="s">
        <v>247</v>
      </c>
      <c r="AL112" s="181"/>
      <c r="AM112" s="182"/>
      <c r="AN112" s="183"/>
      <c r="AO112" s="184"/>
      <c r="AP112" s="184"/>
      <c r="AQ112" s="185" t="s">
        <v>247</v>
      </c>
      <c r="AR112" s="186"/>
      <c r="AS112" s="187"/>
      <c r="AT112" s="187"/>
      <c r="AU112" s="188"/>
      <c r="AV112" s="175">
        <f t="shared" si="109"/>
        <v>2</v>
      </c>
      <c r="AW112" s="151">
        <f t="shared" si="109"/>
        <v>2</v>
      </c>
      <c r="AX112" s="151">
        <f t="shared" si="109"/>
        <v>1</v>
      </c>
      <c r="AY112" s="151">
        <f t="shared" si="109"/>
        <v>2</v>
      </c>
    </row>
    <row r="113" spans="1:51" ht="15.75" thickBot="1" x14ac:dyDescent="0.25">
      <c r="A113" s="439"/>
      <c r="B113" s="196" t="s">
        <v>298</v>
      </c>
      <c r="C113" s="238" t="str">
        <f>B109</f>
        <v>ACCESIBILIDAD</v>
      </c>
      <c r="D113" s="318">
        <f>COUNT(D109:D112)+COUNTIFS(D109:D112,"X")</f>
        <v>0</v>
      </c>
      <c r="E113" s="197">
        <f t="shared" ref="E113:AA113" si="110">COUNT(E109:E112)+COUNTIFS(E109:E112,"X")</f>
        <v>0</v>
      </c>
      <c r="F113" s="197">
        <f t="shared" si="110"/>
        <v>0</v>
      </c>
      <c r="G113" s="198">
        <f t="shared" si="110"/>
        <v>0</v>
      </c>
      <c r="H113" s="199">
        <f t="shared" si="110"/>
        <v>0</v>
      </c>
      <c r="I113" s="200">
        <f t="shared" si="110"/>
        <v>0</v>
      </c>
      <c r="J113" s="200">
        <f t="shared" si="110"/>
        <v>2</v>
      </c>
      <c r="K113" s="201">
        <f t="shared" si="110"/>
        <v>2</v>
      </c>
      <c r="L113" s="202">
        <f t="shared" si="110"/>
        <v>1</v>
      </c>
      <c r="M113" s="203">
        <f t="shared" si="110"/>
        <v>2</v>
      </c>
      <c r="N113" s="203">
        <f t="shared" si="110"/>
        <v>0</v>
      </c>
      <c r="O113" s="204">
        <f t="shared" si="110"/>
        <v>0</v>
      </c>
      <c r="P113" s="205">
        <f t="shared" si="110"/>
        <v>0</v>
      </c>
      <c r="Q113" s="206">
        <f t="shared" si="110"/>
        <v>0</v>
      </c>
      <c r="R113" s="206">
        <f t="shared" si="110"/>
        <v>0</v>
      </c>
      <c r="S113" s="207">
        <f t="shared" si="110"/>
        <v>0</v>
      </c>
      <c r="T113" s="208">
        <f t="shared" si="110"/>
        <v>1</v>
      </c>
      <c r="U113" s="209">
        <f t="shared" si="110"/>
        <v>1</v>
      </c>
      <c r="V113" s="209">
        <f t="shared" si="110"/>
        <v>2</v>
      </c>
      <c r="W113" s="210">
        <f t="shared" si="110"/>
        <v>0</v>
      </c>
      <c r="X113" s="211">
        <f t="shared" si="110"/>
        <v>4</v>
      </c>
      <c r="Y113" s="212">
        <f t="shared" si="110"/>
        <v>0</v>
      </c>
      <c r="Z113" s="212">
        <f t="shared" si="110"/>
        <v>0</v>
      </c>
      <c r="AA113" s="213">
        <f t="shared" si="110"/>
        <v>0</v>
      </c>
      <c r="AB113" s="214">
        <f>COUNT(AB109:AB112)+COUNTIFS(AB109:AB112,"X")</f>
        <v>0</v>
      </c>
      <c r="AC113" s="214">
        <f t="shared" ref="AC113:AU113" si="111">COUNT(AC109:AC112)+COUNTIFS(AC109:AC112,"X")</f>
        <v>0</v>
      </c>
      <c r="AD113" s="214">
        <f t="shared" si="111"/>
        <v>4</v>
      </c>
      <c r="AE113" s="214">
        <f t="shared" si="111"/>
        <v>0</v>
      </c>
      <c r="AF113" s="199">
        <f t="shared" si="111"/>
        <v>0</v>
      </c>
      <c r="AG113" s="200">
        <f t="shared" si="111"/>
        <v>0</v>
      </c>
      <c r="AH113" s="200">
        <f t="shared" si="111"/>
        <v>0</v>
      </c>
      <c r="AI113" s="201">
        <f t="shared" si="111"/>
        <v>0</v>
      </c>
      <c r="AJ113" s="202">
        <f t="shared" si="111"/>
        <v>0</v>
      </c>
      <c r="AK113" s="203">
        <f t="shared" si="111"/>
        <v>2</v>
      </c>
      <c r="AL113" s="203">
        <f t="shared" si="111"/>
        <v>2</v>
      </c>
      <c r="AM113" s="204">
        <f t="shared" si="111"/>
        <v>0</v>
      </c>
      <c r="AN113" s="205">
        <f t="shared" si="111"/>
        <v>0</v>
      </c>
      <c r="AO113" s="206">
        <f t="shared" si="111"/>
        <v>0</v>
      </c>
      <c r="AP113" s="206">
        <f t="shared" si="111"/>
        <v>3</v>
      </c>
      <c r="AQ113" s="207">
        <f t="shared" si="111"/>
        <v>1</v>
      </c>
      <c r="AR113" s="208">
        <f t="shared" si="111"/>
        <v>0</v>
      </c>
      <c r="AS113" s="209">
        <f t="shared" si="111"/>
        <v>0</v>
      </c>
      <c r="AT113" s="209">
        <f t="shared" si="111"/>
        <v>0</v>
      </c>
      <c r="AU113" s="210">
        <f t="shared" si="111"/>
        <v>0</v>
      </c>
      <c r="AV113" s="215">
        <f>AV112+AV111+AV110+AV109</f>
        <v>6</v>
      </c>
      <c r="AW113" s="215">
        <f t="shared" ref="AW113:AY113" si="112">AW112+AW111+AW110+AW109</f>
        <v>5</v>
      </c>
      <c r="AX113" s="215">
        <f t="shared" si="112"/>
        <v>13</v>
      </c>
      <c r="AY113" s="215">
        <f t="shared" si="112"/>
        <v>3</v>
      </c>
    </row>
    <row r="114" spans="1:51" ht="15.75" thickBot="1" x14ac:dyDescent="0.25">
      <c r="A114" s="439"/>
      <c r="B114" s="485" t="s">
        <v>356</v>
      </c>
      <c r="C114" s="216" t="s">
        <v>357</v>
      </c>
      <c r="D114" s="217"/>
      <c r="E114" s="218"/>
      <c r="F114" s="218"/>
      <c r="G114" s="219"/>
      <c r="H114" s="220"/>
      <c r="I114" s="221"/>
      <c r="J114" s="221" t="s">
        <v>247</v>
      </c>
      <c r="K114" s="222"/>
      <c r="L114" s="223"/>
      <c r="M114" s="224" t="s">
        <v>247</v>
      </c>
      <c r="N114" s="224"/>
      <c r="O114" s="225"/>
      <c r="P114" s="226"/>
      <c r="Q114" s="227"/>
      <c r="R114" s="227"/>
      <c r="S114" s="228"/>
      <c r="T114" s="229" t="s">
        <v>247</v>
      </c>
      <c r="U114" s="230"/>
      <c r="V114" s="230"/>
      <c r="W114" s="231"/>
      <c r="X114" s="232" t="s">
        <v>247</v>
      </c>
      <c r="Y114" s="233"/>
      <c r="Z114" s="233"/>
      <c r="AA114" s="234"/>
      <c r="AB114" s="235"/>
      <c r="AC114" s="236"/>
      <c r="AD114" s="236" t="s">
        <v>247</v>
      </c>
      <c r="AE114" s="237"/>
      <c r="AF114" s="220"/>
      <c r="AG114" s="221"/>
      <c r="AH114" s="221"/>
      <c r="AI114" s="222"/>
      <c r="AJ114" s="223"/>
      <c r="AK114" s="224" t="s">
        <v>247</v>
      </c>
      <c r="AL114" s="224"/>
      <c r="AM114" s="225"/>
      <c r="AN114" s="226"/>
      <c r="AO114" s="227" t="s">
        <v>247</v>
      </c>
      <c r="AP114" s="227"/>
      <c r="AQ114" s="228"/>
      <c r="AR114" s="229"/>
      <c r="AS114" s="230"/>
      <c r="AT114" s="230"/>
      <c r="AU114" s="231"/>
      <c r="AV114" s="175">
        <f t="shared" ref="AV114:AY118" si="113">COUNTA(D114,H114,L114,P114,T114,X114,AB114,AF114,AJ114,AN114,AR114)</f>
        <v>2</v>
      </c>
      <c r="AW114" s="175">
        <f t="shared" si="113"/>
        <v>3</v>
      </c>
      <c r="AX114" s="151">
        <f t="shared" si="113"/>
        <v>2</v>
      </c>
      <c r="AY114" s="151">
        <f t="shared" si="113"/>
        <v>0</v>
      </c>
    </row>
    <row r="115" spans="1:51" ht="15.75" thickBot="1" x14ac:dyDescent="0.25">
      <c r="A115" s="439"/>
      <c r="B115" s="485"/>
      <c r="C115" s="152" t="s">
        <v>358</v>
      </c>
      <c r="D115" s="153"/>
      <c r="E115" s="154"/>
      <c r="F115" s="154"/>
      <c r="G115" s="155"/>
      <c r="H115" s="156"/>
      <c r="I115" s="157"/>
      <c r="J115" s="157"/>
      <c r="K115" s="158" t="s">
        <v>247</v>
      </c>
      <c r="L115" s="159" t="s">
        <v>247</v>
      </c>
      <c r="M115" s="160"/>
      <c r="N115" s="160"/>
      <c r="O115" s="161"/>
      <c r="P115" s="162"/>
      <c r="Q115" s="163"/>
      <c r="R115" s="163"/>
      <c r="S115" s="164"/>
      <c r="T115" s="165" t="s">
        <v>247</v>
      </c>
      <c r="U115" s="166"/>
      <c r="V115" s="166"/>
      <c r="W115" s="167"/>
      <c r="X115" s="168"/>
      <c r="Y115" s="169" t="s">
        <v>247</v>
      </c>
      <c r="Z115" s="169"/>
      <c r="AA115" s="170"/>
      <c r="AB115" s="171"/>
      <c r="AC115" s="172"/>
      <c r="AD115" s="172" t="s">
        <v>247</v>
      </c>
      <c r="AE115" s="173"/>
      <c r="AF115" s="156"/>
      <c r="AG115" s="157"/>
      <c r="AH115" s="157"/>
      <c r="AI115" s="158"/>
      <c r="AJ115" s="159"/>
      <c r="AK115" s="160"/>
      <c r="AL115" s="160"/>
      <c r="AM115" s="161" t="s">
        <v>247</v>
      </c>
      <c r="AN115" s="162"/>
      <c r="AO115" s="163"/>
      <c r="AP115" s="163"/>
      <c r="AQ115" s="164" t="s">
        <v>247</v>
      </c>
      <c r="AR115" s="165"/>
      <c r="AS115" s="166"/>
      <c r="AT115" s="166"/>
      <c r="AU115" s="167"/>
      <c r="AV115" s="175">
        <f t="shared" si="113"/>
        <v>2</v>
      </c>
      <c r="AW115" s="175">
        <f t="shared" si="113"/>
        <v>1</v>
      </c>
      <c r="AX115" s="151">
        <f t="shared" si="113"/>
        <v>1</v>
      </c>
      <c r="AY115" s="151">
        <f t="shared" si="113"/>
        <v>3</v>
      </c>
    </row>
    <row r="116" spans="1:51" s="100" customFormat="1" ht="15.75" thickBot="1" x14ac:dyDescent="0.25">
      <c r="A116" s="439"/>
      <c r="B116" s="485"/>
      <c r="C116" s="152" t="s">
        <v>122</v>
      </c>
      <c r="D116" s="153"/>
      <c r="E116" s="154"/>
      <c r="F116" s="154"/>
      <c r="G116" s="155"/>
      <c r="H116" s="156"/>
      <c r="I116" s="157"/>
      <c r="J116" s="157"/>
      <c r="K116" s="158" t="s">
        <v>247</v>
      </c>
      <c r="L116" s="159"/>
      <c r="M116" s="160" t="s">
        <v>247</v>
      </c>
      <c r="N116" s="160"/>
      <c r="O116" s="161"/>
      <c r="P116" s="162"/>
      <c r="Q116" s="163"/>
      <c r="R116" s="163"/>
      <c r="S116" s="164"/>
      <c r="T116" s="165" t="s">
        <v>247</v>
      </c>
      <c r="U116" s="166"/>
      <c r="V116" s="166"/>
      <c r="W116" s="167"/>
      <c r="X116" s="168"/>
      <c r="Y116" s="169"/>
      <c r="Z116" s="169" t="s">
        <v>247</v>
      </c>
      <c r="AA116" s="170"/>
      <c r="AB116" s="171"/>
      <c r="AC116" s="172"/>
      <c r="AD116" s="172" t="s">
        <v>247</v>
      </c>
      <c r="AE116" s="173"/>
      <c r="AF116" s="156"/>
      <c r="AG116" s="157"/>
      <c r="AH116" s="157"/>
      <c r="AI116" s="158"/>
      <c r="AJ116" s="159"/>
      <c r="AK116" s="160"/>
      <c r="AL116" s="160"/>
      <c r="AM116" s="161" t="s">
        <v>247</v>
      </c>
      <c r="AN116" s="162"/>
      <c r="AO116" s="163"/>
      <c r="AP116" s="163" t="s">
        <v>247</v>
      </c>
      <c r="AQ116" s="164"/>
      <c r="AR116" s="165"/>
      <c r="AS116" s="166"/>
      <c r="AT116" s="166"/>
      <c r="AU116" s="167"/>
      <c r="AV116" s="151">
        <f t="shared" si="113"/>
        <v>1</v>
      </c>
      <c r="AW116" s="151">
        <f t="shared" si="113"/>
        <v>1</v>
      </c>
      <c r="AX116" s="151">
        <f t="shared" si="113"/>
        <v>3</v>
      </c>
      <c r="AY116" s="151">
        <f t="shared" si="113"/>
        <v>2</v>
      </c>
    </row>
    <row r="117" spans="1:51" s="100" customFormat="1" ht="15.75" thickBot="1" x14ac:dyDescent="0.25">
      <c r="A117" s="439"/>
      <c r="B117" s="485"/>
      <c r="C117" s="176" t="s">
        <v>338</v>
      </c>
      <c r="D117" s="104"/>
      <c r="E117" s="105"/>
      <c r="F117" s="105"/>
      <c r="G117" s="106"/>
      <c r="H117" s="177"/>
      <c r="I117" s="178"/>
      <c r="J117" s="178"/>
      <c r="K117" s="179"/>
      <c r="L117" s="180"/>
      <c r="M117" s="181"/>
      <c r="N117" s="181"/>
      <c r="O117" s="182"/>
      <c r="P117" s="183"/>
      <c r="Q117" s="184"/>
      <c r="R117" s="184"/>
      <c r="S117" s="185"/>
      <c r="T117" s="186"/>
      <c r="U117" s="187"/>
      <c r="V117" s="187"/>
      <c r="W117" s="188"/>
      <c r="X117" s="189"/>
      <c r="Y117" s="190"/>
      <c r="Z117" s="190"/>
      <c r="AA117" s="191"/>
      <c r="AB117" s="192"/>
      <c r="AC117" s="193"/>
      <c r="AD117" s="193"/>
      <c r="AE117" s="194"/>
      <c r="AF117" s="177"/>
      <c r="AG117" s="178"/>
      <c r="AH117" s="178"/>
      <c r="AI117" s="179"/>
      <c r="AJ117" s="180"/>
      <c r="AK117" s="181"/>
      <c r="AL117" s="181"/>
      <c r="AM117" s="182"/>
      <c r="AN117" s="183"/>
      <c r="AO117" s="184"/>
      <c r="AP117" s="184"/>
      <c r="AQ117" s="185"/>
      <c r="AR117" s="186"/>
      <c r="AS117" s="187"/>
      <c r="AT117" s="187"/>
      <c r="AU117" s="188"/>
      <c r="AV117" s="151"/>
      <c r="AW117" s="151"/>
      <c r="AX117" s="151"/>
      <c r="AY117" s="151"/>
    </row>
    <row r="118" spans="1:51" s="100" customFormat="1" ht="15.75" thickBot="1" x14ac:dyDescent="0.25">
      <c r="A118" s="439"/>
      <c r="B118" s="485"/>
      <c r="C118" s="176" t="s">
        <v>359</v>
      </c>
      <c r="D118" s="104"/>
      <c r="E118" s="105"/>
      <c r="F118" s="105"/>
      <c r="G118" s="106"/>
      <c r="H118" s="177"/>
      <c r="I118" s="178"/>
      <c r="J118" s="178"/>
      <c r="K118" s="179" t="s">
        <v>247</v>
      </c>
      <c r="L118" s="180"/>
      <c r="M118" s="181"/>
      <c r="N118" s="181" t="s">
        <v>247</v>
      </c>
      <c r="O118" s="182"/>
      <c r="P118" s="183"/>
      <c r="Q118" s="184"/>
      <c r="R118" s="184"/>
      <c r="S118" s="185"/>
      <c r="T118" s="186" t="s">
        <v>247</v>
      </c>
      <c r="U118" s="187"/>
      <c r="V118" s="187"/>
      <c r="W118" s="188"/>
      <c r="X118" s="189"/>
      <c r="Y118" s="190" t="s">
        <v>247</v>
      </c>
      <c r="Z118" s="190"/>
      <c r="AA118" s="191"/>
      <c r="AB118" s="192"/>
      <c r="AC118" s="193"/>
      <c r="AD118" s="193" t="s">
        <v>247</v>
      </c>
      <c r="AE118" s="194"/>
      <c r="AF118" s="177"/>
      <c r="AG118" s="178"/>
      <c r="AH118" s="178"/>
      <c r="AI118" s="179"/>
      <c r="AJ118" s="180"/>
      <c r="AK118" s="181"/>
      <c r="AL118" s="181" t="s">
        <v>247</v>
      </c>
      <c r="AM118" s="182"/>
      <c r="AN118" s="183"/>
      <c r="AO118" s="184"/>
      <c r="AP118" s="184" t="s">
        <v>247</v>
      </c>
      <c r="AQ118" s="185"/>
      <c r="AR118" s="186"/>
      <c r="AS118" s="187"/>
      <c r="AT118" s="187"/>
      <c r="AU118" s="188"/>
      <c r="AV118" s="151">
        <f t="shared" si="113"/>
        <v>1</v>
      </c>
      <c r="AW118" s="151">
        <f t="shared" si="113"/>
        <v>1</v>
      </c>
      <c r="AX118" s="151">
        <f t="shared" si="113"/>
        <v>4</v>
      </c>
      <c r="AY118" s="151">
        <f t="shared" si="113"/>
        <v>1</v>
      </c>
    </row>
    <row r="119" spans="1:51" s="100" customFormat="1" ht="15.75" thickBot="1" x14ac:dyDescent="0.25">
      <c r="A119" s="439"/>
      <c r="B119" s="196" t="s">
        <v>298</v>
      </c>
      <c r="C119" s="238" t="str">
        <f>B114</f>
        <v>PROYECCION A LA COMUNIDAD</v>
      </c>
      <c r="D119" s="318">
        <f t="shared" ref="D119:AU119" si="114">COUNT(D114:D118)+COUNTIFS(D114:D118,"X")</f>
        <v>0</v>
      </c>
      <c r="E119" s="197">
        <f t="shared" si="114"/>
        <v>0</v>
      </c>
      <c r="F119" s="197">
        <f t="shared" si="114"/>
        <v>0</v>
      </c>
      <c r="G119" s="198">
        <f t="shared" si="114"/>
        <v>0</v>
      </c>
      <c r="H119" s="199">
        <f t="shared" si="114"/>
        <v>0</v>
      </c>
      <c r="I119" s="200">
        <f t="shared" si="114"/>
        <v>0</v>
      </c>
      <c r="J119" s="200">
        <f t="shared" si="114"/>
        <v>1</v>
      </c>
      <c r="K119" s="201">
        <f t="shared" si="114"/>
        <v>3</v>
      </c>
      <c r="L119" s="202">
        <f t="shared" si="114"/>
        <v>1</v>
      </c>
      <c r="M119" s="203">
        <f t="shared" si="114"/>
        <v>2</v>
      </c>
      <c r="N119" s="203">
        <f t="shared" si="114"/>
        <v>1</v>
      </c>
      <c r="O119" s="204">
        <f t="shared" si="114"/>
        <v>0</v>
      </c>
      <c r="P119" s="205">
        <f t="shared" si="114"/>
        <v>0</v>
      </c>
      <c r="Q119" s="206">
        <f t="shared" si="114"/>
        <v>0</v>
      </c>
      <c r="R119" s="206">
        <f t="shared" si="114"/>
        <v>0</v>
      </c>
      <c r="S119" s="207">
        <f t="shared" si="114"/>
        <v>0</v>
      </c>
      <c r="T119" s="208">
        <f t="shared" si="114"/>
        <v>4</v>
      </c>
      <c r="U119" s="209">
        <f t="shared" si="114"/>
        <v>0</v>
      </c>
      <c r="V119" s="209">
        <f t="shared" si="114"/>
        <v>0</v>
      </c>
      <c r="W119" s="210">
        <f t="shared" si="114"/>
        <v>0</v>
      </c>
      <c r="X119" s="211">
        <f t="shared" si="114"/>
        <v>1</v>
      </c>
      <c r="Y119" s="212">
        <f t="shared" si="114"/>
        <v>2</v>
      </c>
      <c r="Z119" s="212">
        <f t="shared" si="114"/>
        <v>1</v>
      </c>
      <c r="AA119" s="213">
        <f t="shared" si="114"/>
        <v>0</v>
      </c>
      <c r="AB119" s="214">
        <f t="shared" si="114"/>
        <v>0</v>
      </c>
      <c r="AC119" s="214">
        <f t="shared" si="114"/>
        <v>0</v>
      </c>
      <c r="AD119" s="214">
        <f t="shared" si="114"/>
        <v>4</v>
      </c>
      <c r="AE119" s="214">
        <f t="shared" si="114"/>
        <v>0</v>
      </c>
      <c r="AF119" s="199">
        <f t="shared" si="114"/>
        <v>0</v>
      </c>
      <c r="AG119" s="200">
        <f t="shared" si="114"/>
        <v>0</v>
      </c>
      <c r="AH119" s="200">
        <f t="shared" si="114"/>
        <v>0</v>
      </c>
      <c r="AI119" s="201">
        <f t="shared" si="114"/>
        <v>0</v>
      </c>
      <c r="AJ119" s="202">
        <f t="shared" si="114"/>
        <v>0</v>
      </c>
      <c r="AK119" s="203">
        <f t="shared" si="114"/>
        <v>1</v>
      </c>
      <c r="AL119" s="203">
        <f t="shared" si="114"/>
        <v>1</v>
      </c>
      <c r="AM119" s="204">
        <f t="shared" si="114"/>
        <v>2</v>
      </c>
      <c r="AN119" s="205">
        <f t="shared" si="114"/>
        <v>0</v>
      </c>
      <c r="AO119" s="206">
        <f t="shared" si="114"/>
        <v>1</v>
      </c>
      <c r="AP119" s="206">
        <f t="shared" si="114"/>
        <v>2</v>
      </c>
      <c r="AQ119" s="207">
        <f t="shared" si="114"/>
        <v>1</v>
      </c>
      <c r="AR119" s="208">
        <f t="shared" si="114"/>
        <v>0</v>
      </c>
      <c r="AS119" s="209">
        <f t="shared" si="114"/>
        <v>0</v>
      </c>
      <c r="AT119" s="209">
        <f t="shared" si="114"/>
        <v>0</v>
      </c>
      <c r="AU119" s="210">
        <f t="shared" si="114"/>
        <v>0</v>
      </c>
      <c r="AV119" s="215">
        <f>AV118+AV116+AV115+AV114</f>
        <v>6</v>
      </c>
      <c r="AW119" s="215">
        <f>AW118+AW116+AW115+AW114</f>
        <v>6</v>
      </c>
      <c r="AX119" s="215">
        <f>AX118+AX116+AX115+AX114</f>
        <v>10</v>
      </c>
      <c r="AY119" s="215">
        <f>AY118+AY116+AY115+AY114</f>
        <v>6</v>
      </c>
    </row>
    <row r="120" spans="1:51" s="100" customFormat="1" ht="15.75" thickBot="1" x14ac:dyDescent="0.25">
      <c r="A120" s="439"/>
      <c r="B120" s="485" t="s">
        <v>360</v>
      </c>
      <c r="C120" s="216" t="s">
        <v>124</v>
      </c>
      <c r="D120" s="217"/>
      <c r="E120" s="218"/>
      <c r="F120" s="218"/>
      <c r="G120" s="219"/>
      <c r="H120" s="220"/>
      <c r="I120" s="221"/>
      <c r="J120" s="221"/>
      <c r="K120" s="222" t="s">
        <v>247</v>
      </c>
      <c r="L120" s="223"/>
      <c r="M120" s="224" t="s">
        <v>247</v>
      </c>
      <c r="N120" s="224"/>
      <c r="O120" s="225"/>
      <c r="P120" s="226"/>
      <c r="Q120" s="227"/>
      <c r="R120" s="227"/>
      <c r="S120" s="228"/>
      <c r="T120" s="229"/>
      <c r="U120" s="230" t="s">
        <v>247</v>
      </c>
      <c r="V120" s="230"/>
      <c r="W120" s="231"/>
      <c r="X120" s="232"/>
      <c r="Y120" s="233" t="s">
        <v>247</v>
      </c>
      <c r="Z120" s="233"/>
      <c r="AA120" s="234"/>
      <c r="AB120" s="235"/>
      <c r="AC120" s="236"/>
      <c r="AD120" s="236" t="s">
        <v>247</v>
      </c>
      <c r="AE120" s="237"/>
      <c r="AF120" s="220"/>
      <c r="AG120" s="221"/>
      <c r="AH120" s="221"/>
      <c r="AI120" s="222"/>
      <c r="AJ120" s="223"/>
      <c r="AK120" s="224"/>
      <c r="AL120" s="224" t="s">
        <v>247</v>
      </c>
      <c r="AM120" s="225"/>
      <c r="AN120" s="226"/>
      <c r="AO120" s="227"/>
      <c r="AP120" s="227"/>
      <c r="AQ120" s="228" t="s">
        <v>247</v>
      </c>
      <c r="AR120" s="229"/>
      <c r="AS120" s="230"/>
      <c r="AT120" s="230"/>
      <c r="AU120" s="231"/>
      <c r="AV120" s="151">
        <f t="shared" ref="AV120:AY122" si="115">COUNTA(D120,H120,L120,P120,T120,X120,AB120,AF120,AJ120,AN120,AR120)</f>
        <v>0</v>
      </c>
      <c r="AW120" s="175">
        <f t="shared" si="115"/>
        <v>3</v>
      </c>
      <c r="AX120" s="151">
        <f t="shared" si="115"/>
        <v>2</v>
      </c>
      <c r="AY120" s="151">
        <f t="shared" si="115"/>
        <v>2</v>
      </c>
    </row>
    <row r="121" spans="1:51" s="100" customFormat="1" ht="15.75" thickBot="1" x14ac:dyDescent="0.25">
      <c r="A121" s="439"/>
      <c r="B121" s="485"/>
      <c r="C121" s="152" t="s">
        <v>361</v>
      </c>
      <c r="D121" s="153"/>
      <c r="E121" s="154"/>
      <c r="F121" s="154"/>
      <c r="G121" s="155"/>
      <c r="H121" s="156"/>
      <c r="I121" s="157"/>
      <c r="J121" s="157"/>
      <c r="K121" s="158" t="s">
        <v>247</v>
      </c>
      <c r="L121" s="159"/>
      <c r="M121" s="160" t="s">
        <v>247</v>
      </c>
      <c r="N121" s="160"/>
      <c r="O121" s="161"/>
      <c r="P121" s="162"/>
      <c r="Q121" s="163"/>
      <c r="R121" s="163"/>
      <c r="S121" s="164"/>
      <c r="T121" s="165" t="s">
        <v>247</v>
      </c>
      <c r="U121" s="166"/>
      <c r="V121" s="166"/>
      <c r="W121" s="167"/>
      <c r="X121" s="168"/>
      <c r="Y121" s="169" t="s">
        <v>247</v>
      </c>
      <c r="Z121" s="169"/>
      <c r="AA121" s="170"/>
      <c r="AB121" s="171"/>
      <c r="AC121" s="172"/>
      <c r="AD121" s="172" t="s">
        <v>247</v>
      </c>
      <c r="AE121" s="173"/>
      <c r="AF121" s="156"/>
      <c r="AG121" s="157"/>
      <c r="AH121" s="157"/>
      <c r="AI121" s="158"/>
      <c r="AJ121" s="159"/>
      <c r="AK121" s="160"/>
      <c r="AL121" s="160" t="s">
        <v>247</v>
      </c>
      <c r="AM121" s="161"/>
      <c r="AN121" s="162"/>
      <c r="AO121" s="163"/>
      <c r="AP121" s="163" t="s">
        <v>247</v>
      </c>
      <c r="AQ121" s="164"/>
      <c r="AR121" s="165"/>
      <c r="AS121" s="166"/>
      <c r="AT121" s="166"/>
      <c r="AU121" s="167"/>
      <c r="AV121" s="151">
        <f t="shared" si="115"/>
        <v>1</v>
      </c>
      <c r="AW121" s="175">
        <f t="shared" si="115"/>
        <v>2</v>
      </c>
      <c r="AX121" s="151">
        <f t="shared" si="115"/>
        <v>3</v>
      </c>
      <c r="AY121" s="151">
        <f t="shared" si="115"/>
        <v>1</v>
      </c>
    </row>
    <row r="122" spans="1:51" s="100" customFormat="1" ht="15.75" thickBot="1" x14ac:dyDescent="0.25">
      <c r="A122" s="439"/>
      <c r="B122" s="485"/>
      <c r="C122" s="176" t="s">
        <v>362</v>
      </c>
      <c r="D122" s="104"/>
      <c r="E122" s="105"/>
      <c r="F122" s="105"/>
      <c r="G122" s="106"/>
      <c r="H122" s="177"/>
      <c r="I122" s="178"/>
      <c r="J122" s="178"/>
      <c r="K122" s="179" t="s">
        <v>247</v>
      </c>
      <c r="L122" s="180" t="s">
        <v>247</v>
      </c>
      <c r="M122" s="181"/>
      <c r="N122" s="181"/>
      <c r="O122" s="182"/>
      <c r="P122" s="183"/>
      <c r="Q122" s="184"/>
      <c r="R122" s="184"/>
      <c r="S122" s="185"/>
      <c r="T122" s="186" t="s">
        <v>247</v>
      </c>
      <c r="U122" s="187"/>
      <c r="V122" s="187"/>
      <c r="W122" s="188"/>
      <c r="X122" s="189"/>
      <c r="Y122" s="190"/>
      <c r="Z122" s="190" t="s">
        <v>247</v>
      </c>
      <c r="AA122" s="191"/>
      <c r="AB122" s="192"/>
      <c r="AC122" s="193"/>
      <c r="AD122" s="193" t="s">
        <v>247</v>
      </c>
      <c r="AE122" s="194"/>
      <c r="AF122" s="177"/>
      <c r="AG122" s="178"/>
      <c r="AH122" s="178"/>
      <c r="AI122" s="179"/>
      <c r="AJ122" s="180"/>
      <c r="AK122" s="181"/>
      <c r="AL122" s="181" t="s">
        <v>247</v>
      </c>
      <c r="AM122" s="182"/>
      <c r="AN122" s="183"/>
      <c r="AO122" s="184"/>
      <c r="AP122" s="184" t="s">
        <v>247</v>
      </c>
      <c r="AQ122" s="185"/>
      <c r="AR122" s="186"/>
      <c r="AS122" s="187"/>
      <c r="AT122" s="187"/>
      <c r="AU122" s="188"/>
      <c r="AV122" s="175">
        <f t="shared" si="115"/>
        <v>2</v>
      </c>
      <c r="AW122" s="151">
        <f t="shared" si="115"/>
        <v>0</v>
      </c>
      <c r="AX122" s="151">
        <f t="shared" si="115"/>
        <v>4</v>
      </c>
      <c r="AY122" s="151">
        <f t="shared" si="115"/>
        <v>1</v>
      </c>
    </row>
    <row r="123" spans="1:51" s="100" customFormat="1" ht="15.75" thickBot="1" x14ac:dyDescent="0.25">
      <c r="A123" s="439"/>
      <c r="B123" s="196" t="s">
        <v>298</v>
      </c>
      <c r="C123" s="238" t="str">
        <f>B120</f>
        <v>PARTICIPACION Y CONVIVENCIA</v>
      </c>
      <c r="D123" s="318">
        <f>COUNT(D120:D122)+COUNTIFS(D120:D122,"X")</f>
        <v>0</v>
      </c>
      <c r="E123" s="197">
        <f t="shared" ref="E123:AA123" si="116">COUNT(E120:E122)+COUNTIFS(E120:E122,"X")</f>
        <v>0</v>
      </c>
      <c r="F123" s="197">
        <f t="shared" si="116"/>
        <v>0</v>
      </c>
      <c r="G123" s="198">
        <f t="shared" si="116"/>
        <v>0</v>
      </c>
      <c r="H123" s="199">
        <f t="shared" si="116"/>
        <v>0</v>
      </c>
      <c r="I123" s="200">
        <f t="shared" si="116"/>
        <v>0</v>
      </c>
      <c r="J123" s="200">
        <f t="shared" si="116"/>
        <v>0</v>
      </c>
      <c r="K123" s="201">
        <f t="shared" si="116"/>
        <v>3</v>
      </c>
      <c r="L123" s="202">
        <f t="shared" si="116"/>
        <v>1</v>
      </c>
      <c r="M123" s="203">
        <f t="shared" si="116"/>
        <v>2</v>
      </c>
      <c r="N123" s="203">
        <f t="shared" si="116"/>
        <v>0</v>
      </c>
      <c r="O123" s="204">
        <f t="shared" si="116"/>
        <v>0</v>
      </c>
      <c r="P123" s="205">
        <f t="shared" si="116"/>
        <v>0</v>
      </c>
      <c r="Q123" s="206">
        <f t="shared" si="116"/>
        <v>0</v>
      </c>
      <c r="R123" s="206">
        <f t="shared" si="116"/>
        <v>0</v>
      </c>
      <c r="S123" s="207">
        <f t="shared" si="116"/>
        <v>0</v>
      </c>
      <c r="T123" s="208">
        <f t="shared" si="116"/>
        <v>2</v>
      </c>
      <c r="U123" s="209">
        <f t="shared" si="116"/>
        <v>1</v>
      </c>
      <c r="V123" s="209">
        <f t="shared" si="116"/>
        <v>0</v>
      </c>
      <c r="W123" s="210">
        <f t="shared" si="116"/>
        <v>0</v>
      </c>
      <c r="X123" s="211">
        <f t="shared" si="116"/>
        <v>0</v>
      </c>
      <c r="Y123" s="212">
        <f t="shared" si="116"/>
        <v>2</v>
      </c>
      <c r="Z123" s="212">
        <f t="shared" si="116"/>
        <v>1</v>
      </c>
      <c r="AA123" s="213">
        <f t="shared" si="116"/>
        <v>0</v>
      </c>
      <c r="AB123" s="214">
        <f>COUNT(AB120:AB122)+COUNTIFS(AB120:AB122,"X")</f>
        <v>0</v>
      </c>
      <c r="AC123" s="214">
        <f t="shared" ref="AC123:AU123" si="117">COUNT(AC120:AC122)+COUNTIFS(AC120:AC122,"X")</f>
        <v>0</v>
      </c>
      <c r="AD123" s="214">
        <f t="shared" si="117"/>
        <v>3</v>
      </c>
      <c r="AE123" s="214">
        <f t="shared" si="117"/>
        <v>0</v>
      </c>
      <c r="AF123" s="199">
        <f t="shared" si="117"/>
        <v>0</v>
      </c>
      <c r="AG123" s="200">
        <f t="shared" si="117"/>
        <v>0</v>
      </c>
      <c r="AH123" s="200">
        <f t="shared" si="117"/>
        <v>0</v>
      </c>
      <c r="AI123" s="201">
        <f t="shared" si="117"/>
        <v>0</v>
      </c>
      <c r="AJ123" s="202">
        <f t="shared" si="117"/>
        <v>0</v>
      </c>
      <c r="AK123" s="203">
        <f t="shared" si="117"/>
        <v>0</v>
      </c>
      <c r="AL123" s="203">
        <f t="shared" si="117"/>
        <v>3</v>
      </c>
      <c r="AM123" s="204">
        <f t="shared" si="117"/>
        <v>0</v>
      </c>
      <c r="AN123" s="205">
        <f t="shared" si="117"/>
        <v>0</v>
      </c>
      <c r="AO123" s="206">
        <f t="shared" si="117"/>
        <v>0</v>
      </c>
      <c r="AP123" s="206">
        <f t="shared" si="117"/>
        <v>2</v>
      </c>
      <c r="AQ123" s="207">
        <f t="shared" si="117"/>
        <v>1</v>
      </c>
      <c r="AR123" s="208">
        <f t="shared" si="117"/>
        <v>0</v>
      </c>
      <c r="AS123" s="209">
        <f t="shared" si="117"/>
        <v>0</v>
      </c>
      <c r="AT123" s="209">
        <f t="shared" si="117"/>
        <v>0</v>
      </c>
      <c r="AU123" s="210">
        <f t="shared" si="117"/>
        <v>0</v>
      </c>
      <c r="AV123" s="215">
        <f>AV122+AV121+AV120</f>
        <v>3</v>
      </c>
      <c r="AW123" s="215">
        <f t="shared" ref="AW123:AY123" si="118">AW122+AW121+AW120</f>
        <v>5</v>
      </c>
      <c r="AX123" s="215">
        <f t="shared" si="118"/>
        <v>9</v>
      </c>
      <c r="AY123" s="215">
        <f t="shared" si="118"/>
        <v>4</v>
      </c>
    </row>
    <row r="124" spans="1:51" s="100" customFormat="1" ht="15" customHeight="1" thickBot="1" x14ac:dyDescent="0.25">
      <c r="A124" s="439"/>
      <c r="B124" s="485" t="s">
        <v>363</v>
      </c>
      <c r="C124" s="216" t="s">
        <v>364</v>
      </c>
      <c r="D124" s="217"/>
      <c r="E124" s="218"/>
      <c r="F124" s="218"/>
      <c r="G124" s="219"/>
      <c r="H124" s="220" t="s">
        <v>247</v>
      </c>
      <c r="I124" s="221"/>
      <c r="J124" s="221"/>
      <c r="K124" s="222"/>
      <c r="L124" s="223" t="s">
        <v>247</v>
      </c>
      <c r="M124" s="224"/>
      <c r="N124" s="224"/>
      <c r="O124" s="225"/>
      <c r="P124" s="226"/>
      <c r="Q124" s="227"/>
      <c r="R124" s="227"/>
      <c r="S124" s="228"/>
      <c r="T124" s="229" t="s">
        <v>247</v>
      </c>
      <c r="U124" s="230"/>
      <c r="V124" s="230"/>
      <c r="W124" s="231"/>
      <c r="X124" s="232" t="s">
        <v>247</v>
      </c>
      <c r="Y124" s="233"/>
      <c r="Z124" s="233"/>
      <c r="AA124" s="234"/>
      <c r="AB124" s="235"/>
      <c r="AC124" s="236"/>
      <c r="AD124" s="236" t="s">
        <v>247</v>
      </c>
      <c r="AE124" s="237"/>
      <c r="AF124" s="220"/>
      <c r="AG124" s="221"/>
      <c r="AH124" s="221"/>
      <c r="AI124" s="222"/>
      <c r="AJ124" s="223"/>
      <c r="AK124" s="224"/>
      <c r="AL124" s="224" t="s">
        <v>247</v>
      </c>
      <c r="AM124" s="225"/>
      <c r="AN124" s="226"/>
      <c r="AO124" s="227" t="s">
        <v>247</v>
      </c>
      <c r="AP124" s="227"/>
      <c r="AQ124" s="228"/>
      <c r="AR124" s="229"/>
      <c r="AS124" s="230"/>
      <c r="AT124" s="230"/>
      <c r="AU124" s="231"/>
      <c r="AV124" s="175">
        <f t="shared" ref="AV124:AY126" si="119">COUNTA(D124,H124,L124,P124,T124,X124,AB124,AF124,AJ124,AN124,AR124)</f>
        <v>4</v>
      </c>
      <c r="AW124" s="151">
        <f t="shared" si="119"/>
        <v>1</v>
      </c>
      <c r="AX124" s="151">
        <f t="shared" si="119"/>
        <v>2</v>
      </c>
      <c r="AY124" s="151">
        <f t="shared" si="119"/>
        <v>0</v>
      </c>
    </row>
    <row r="125" spans="1:51" s="100" customFormat="1" ht="15.75" thickBot="1" x14ac:dyDescent="0.25">
      <c r="A125" s="439"/>
      <c r="B125" s="485"/>
      <c r="C125" s="152" t="s">
        <v>365</v>
      </c>
      <c r="D125" s="153"/>
      <c r="E125" s="154"/>
      <c r="F125" s="154"/>
      <c r="G125" s="155"/>
      <c r="H125" s="156"/>
      <c r="I125" s="157"/>
      <c r="J125" s="157"/>
      <c r="K125" s="158" t="s">
        <v>247</v>
      </c>
      <c r="L125" s="159"/>
      <c r="M125" s="160" t="s">
        <v>247</v>
      </c>
      <c r="N125" s="160"/>
      <c r="O125" s="161"/>
      <c r="P125" s="162"/>
      <c r="Q125" s="163"/>
      <c r="R125" s="163"/>
      <c r="S125" s="164"/>
      <c r="T125" s="165" t="s">
        <v>247</v>
      </c>
      <c r="U125" s="166"/>
      <c r="V125" s="166"/>
      <c r="W125" s="167"/>
      <c r="X125" s="168"/>
      <c r="Y125" s="169" t="s">
        <v>247</v>
      </c>
      <c r="Z125" s="169"/>
      <c r="AA125" s="170"/>
      <c r="AB125" s="171"/>
      <c r="AC125" s="172" t="s">
        <v>247</v>
      </c>
      <c r="AD125" s="172"/>
      <c r="AE125" s="173"/>
      <c r="AF125" s="156"/>
      <c r="AG125" s="157"/>
      <c r="AH125" s="157"/>
      <c r="AI125" s="158"/>
      <c r="AJ125" s="159"/>
      <c r="AK125" s="160"/>
      <c r="AL125" s="160"/>
      <c r="AM125" s="161" t="s">
        <v>247</v>
      </c>
      <c r="AN125" s="162"/>
      <c r="AO125" s="163"/>
      <c r="AP125" s="163" t="s">
        <v>247</v>
      </c>
      <c r="AQ125" s="164"/>
      <c r="AR125" s="165"/>
      <c r="AS125" s="166"/>
      <c r="AT125" s="166"/>
      <c r="AU125" s="167"/>
      <c r="AV125" s="151">
        <f t="shared" si="119"/>
        <v>1</v>
      </c>
      <c r="AW125" s="175">
        <f t="shared" si="119"/>
        <v>3</v>
      </c>
      <c r="AX125" s="151">
        <f t="shared" si="119"/>
        <v>1</v>
      </c>
      <c r="AY125" s="151">
        <f t="shared" si="119"/>
        <v>2</v>
      </c>
    </row>
    <row r="126" spans="1:51" s="100" customFormat="1" ht="15.75" thickBot="1" x14ac:dyDescent="0.25">
      <c r="A126" s="439"/>
      <c r="B126" s="485"/>
      <c r="C126" s="152" t="s">
        <v>366</v>
      </c>
      <c r="D126" s="153"/>
      <c r="E126" s="154"/>
      <c r="F126" s="154"/>
      <c r="G126" s="155"/>
      <c r="H126" s="156"/>
      <c r="I126" s="157" t="s">
        <v>247</v>
      </c>
      <c r="J126" s="157"/>
      <c r="K126" s="158"/>
      <c r="L126" s="159" t="s">
        <v>247</v>
      </c>
      <c r="M126" s="160"/>
      <c r="N126" s="160"/>
      <c r="O126" s="161"/>
      <c r="P126" s="162"/>
      <c r="Q126" s="163"/>
      <c r="R126" s="163"/>
      <c r="S126" s="164"/>
      <c r="T126" s="165" t="s">
        <v>247</v>
      </c>
      <c r="U126" s="166"/>
      <c r="V126" s="166"/>
      <c r="W126" s="167"/>
      <c r="X126" s="168" t="s">
        <v>247</v>
      </c>
      <c r="Y126" s="169"/>
      <c r="Z126" s="169"/>
      <c r="AA126" s="170"/>
      <c r="AB126" s="171"/>
      <c r="AC126" s="172" t="s">
        <v>247</v>
      </c>
      <c r="AD126" s="172"/>
      <c r="AE126" s="173"/>
      <c r="AF126" s="156"/>
      <c r="AG126" s="157"/>
      <c r="AH126" s="157"/>
      <c r="AI126" s="158"/>
      <c r="AJ126" s="159"/>
      <c r="AK126" s="160"/>
      <c r="AL126" s="160" t="s">
        <v>247</v>
      </c>
      <c r="AM126" s="161"/>
      <c r="AN126" s="162"/>
      <c r="AO126" s="163" t="s">
        <v>247</v>
      </c>
      <c r="AP126" s="163"/>
      <c r="AQ126" s="164"/>
      <c r="AR126" s="165"/>
      <c r="AS126" s="166"/>
      <c r="AT126" s="166"/>
      <c r="AU126" s="167"/>
      <c r="AV126" s="175">
        <f t="shared" si="119"/>
        <v>3</v>
      </c>
      <c r="AW126" s="175">
        <f t="shared" si="119"/>
        <v>3</v>
      </c>
      <c r="AX126" s="151">
        <f t="shared" si="119"/>
        <v>1</v>
      </c>
      <c r="AY126" s="151">
        <f t="shared" si="119"/>
        <v>0</v>
      </c>
    </row>
    <row r="127" spans="1:51" s="100" customFormat="1" ht="15.75" thickBot="1" x14ac:dyDescent="0.25">
      <c r="A127" s="439"/>
      <c r="B127" s="302" t="s">
        <v>298</v>
      </c>
      <c r="C127" s="238" t="str">
        <f>B124</f>
        <v>PREVENCION DE RIESGOS</v>
      </c>
      <c r="D127" s="318">
        <f>COUNT(D124:D126)+COUNTIFS(D124:D126,"X")</f>
        <v>0</v>
      </c>
      <c r="E127" s="197">
        <f t="shared" ref="E127:AA127" si="120">COUNT(E124:E126)+COUNTIFS(E124:E126,"X")</f>
        <v>0</v>
      </c>
      <c r="F127" s="197">
        <f t="shared" si="120"/>
        <v>0</v>
      </c>
      <c r="G127" s="198">
        <f t="shared" si="120"/>
        <v>0</v>
      </c>
      <c r="H127" s="199">
        <f t="shared" si="120"/>
        <v>1</v>
      </c>
      <c r="I127" s="200">
        <f t="shared" si="120"/>
        <v>1</v>
      </c>
      <c r="J127" s="200">
        <f t="shared" si="120"/>
        <v>0</v>
      </c>
      <c r="K127" s="201">
        <f t="shared" si="120"/>
        <v>1</v>
      </c>
      <c r="L127" s="202">
        <f t="shared" si="120"/>
        <v>2</v>
      </c>
      <c r="M127" s="203">
        <f t="shared" si="120"/>
        <v>1</v>
      </c>
      <c r="N127" s="203">
        <f t="shared" si="120"/>
        <v>0</v>
      </c>
      <c r="O127" s="204">
        <f t="shared" si="120"/>
        <v>0</v>
      </c>
      <c r="P127" s="205">
        <f t="shared" si="120"/>
        <v>0</v>
      </c>
      <c r="Q127" s="206">
        <f t="shared" si="120"/>
        <v>0</v>
      </c>
      <c r="R127" s="206">
        <f t="shared" si="120"/>
        <v>0</v>
      </c>
      <c r="S127" s="207">
        <f t="shared" si="120"/>
        <v>0</v>
      </c>
      <c r="T127" s="208">
        <f t="shared" si="120"/>
        <v>3</v>
      </c>
      <c r="U127" s="209">
        <f t="shared" si="120"/>
        <v>0</v>
      </c>
      <c r="V127" s="209">
        <f t="shared" si="120"/>
        <v>0</v>
      </c>
      <c r="W127" s="210">
        <f t="shared" si="120"/>
        <v>0</v>
      </c>
      <c r="X127" s="211">
        <f t="shared" si="120"/>
        <v>2</v>
      </c>
      <c r="Y127" s="212">
        <f t="shared" si="120"/>
        <v>1</v>
      </c>
      <c r="Z127" s="212">
        <f t="shared" si="120"/>
        <v>0</v>
      </c>
      <c r="AA127" s="213">
        <f t="shared" si="120"/>
        <v>0</v>
      </c>
      <c r="AB127" s="214">
        <f>COUNT(AB124:AB126)+COUNTIFS(AB124:AB126,"X")</f>
        <v>0</v>
      </c>
      <c r="AC127" s="214">
        <f t="shared" ref="AC127:AU127" si="121">COUNT(AC124:AC126)+COUNTIFS(AC124:AC126,"X")</f>
        <v>2</v>
      </c>
      <c r="AD127" s="214">
        <f t="shared" si="121"/>
        <v>1</v>
      </c>
      <c r="AE127" s="214">
        <f t="shared" si="121"/>
        <v>0</v>
      </c>
      <c r="AF127" s="199">
        <f t="shared" si="121"/>
        <v>0</v>
      </c>
      <c r="AG127" s="200">
        <f t="shared" si="121"/>
        <v>0</v>
      </c>
      <c r="AH127" s="200">
        <f t="shared" si="121"/>
        <v>0</v>
      </c>
      <c r="AI127" s="201">
        <f t="shared" si="121"/>
        <v>0</v>
      </c>
      <c r="AJ127" s="202">
        <f t="shared" si="121"/>
        <v>0</v>
      </c>
      <c r="AK127" s="203">
        <f t="shared" si="121"/>
        <v>0</v>
      </c>
      <c r="AL127" s="203">
        <f t="shared" si="121"/>
        <v>2</v>
      </c>
      <c r="AM127" s="204">
        <f t="shared" si="121"/>
        <v>1</v>
      </c>
      <c r="AN127" s="205">
        <f t="shared" si="121"/>
        <v>0</v>
      </c>
      <c r="AO127" s="206">
        <f t="shared" si="121"/>
        <v>2</v>
      </c>
      <c r="AP127" s="206">
        <f t="shared" si="121"/>
        <v>1</v>
      </c>
      <c r="AQ127" s="207">
        <f t="shared" si="121"/>
        <v>0</v>
      </c>
      <c r="AR127" s="208">
        <f t="shared" si="121"/>
        <v>0</v>
      </c>
      <c r="AS127" s="209">
        <f t="shared" si="121"/>
        <v>0</v>
      </c>
      <c r="AT127" s="209">
        <f t="shared" si="121"/>
        <v>0</v>
      </c>
      <c r="AU127" s="210">
        <f t="shared" si="121"/>
        <v>0</v>
      </c>
      <c r="AV127" s="215">
        <f>AV126+AV125+AV124</f>
        <v>8</v>
      </c>
      <c r="AW127" s="215">
        <f t="shared" ref="AW127:AY127" si="122">AW126+AW125+AW124</f>
        <v>7</v>
      </c>
      <c r="AX127" s="215">
        <f t="shared" si="122"/>
        <v>4</v>
      </c>
      <c r="AY127" s="215">
        <f t="shared" si="122"/>
        <v>2</v>
      </c>
    </row>
    <row r="128" spans="1:51" s="100" customFormat="1" x14ac:dyDescent="0.2">
      <c r="A128" s="439"/>
      <c r="B128" s="319" t="s">
        <v>312</v>
      </c>
      <c r="C128" s="492" t="str">
        <f>A109</f>
        <v>GESTION DE LA COMUNIDAD</v>
      </c>
      <c r="D128" s="217">
        <f t="shared" ref="D128:AY128" si="123">D113+D119+D123+D127</f>
        <v>0</v>
      </c>
      <c r="E128" s="218">
        <f t="shared" si="123"/>
        <v>0</v>
      </c>
      <c r="F128" s="218">
        <f t="shared" si="123"/>
        <v>0</v>
      </c>
      <c r="G128" s="219">
        <f t="shared" si="123"/>
        <v>0</v>
      </c>
      <c r="H128" s="244">
        <f t="shared" si="123"/>
        <v>1</v>
      </c>
      <c r="I128" s="245">
        <f t="shared" si="123"/>
        <v>1</v>
      </c>
      <c r="J128" s="245">
        <f t="shared" si="123"/>
        <v>3</v>
      </c>
      <c r="K128" s="246">
        <f t="shared" si="123"/>
        <v>9</v>
      </c>
      <c r="L128" s="247">
        <f t="shared" si="123"/>
        <v>5</v>
      </c>
      <c r="M128" s="248">
        <f t="shared" si="123"/>
        <v>7</v>
      </c>
      <c r="N128" s="248">
        <f t="shared" si="123"/>
        <v>1</v>
      </c>
      <c r="O128" s="249">
        <f t="shared" si="123"/>
        <v>0</v>
      </c>
      <c r="P128" s="250">
        <f t="shared" si="123"/>
        <v>0</v>
      </c>
      <c r="Q128" s="251">
        <f t="shared" si="123"/>
        <v>0</v>
      </c>
      <c r="R128" s="251">
        <f t="shared" si="123"/>
        <v>0</v>
      </c>
      <c r="S128" s="252">
        <f t="shared" si="123"/>
        <v>0</v>
      </c>
      <c r="T128" s="253">
        <f t="shared" si="123"/>
        <v>10</v>
      </c>
      <c r="U128" s="254">
        <f t="shared" si="123"/>
        <v>2</v>
      </c>
      <c r="V128" s="254">
        <f t="shared" si="123"/>
        <v>2</v>
      </c>
      <c r="W128" s="255">
        <f t="shared" si="123"/>
        <v>0</v>
      </c>
      <c r="X128" s="256">
        <f t="shared" si="123"/>
        <v>7</v>
      </c>
      <c r="Y128" s="257">
        <f t="shared" si="123"/>
        <v>5</v>
      </c>
      <c r="Z128" s="257">
        <f t="shared" si="123"/>
        <v>2</v>
      </c>
      <c r="AA128" s="258">
        <f t="shared" si="123"/>
        <v>0</v>
      </c>
      <c r="AB128" s="259">
        <f t="shared" si="123"/>
        <v>0</v>
      </c>
      <c r="AC128" s="260">
        <f t="shared" si="123"/>
        <v>2</v>
      </c>
      <c r="AD128" s="260">
        <f t="shared" si="123"/>
        <v>12</v>
      </c>
      <c r="AE128" s="261">
        <f t="shared" si="123"/>
        <v>0</v>
      </c>
      <c r="AF128" s="244">
        <f t="shared" si="123"/>
        <v>0</v>
      </c>
      <c r="AG128" s="245">
        <f t="shared" si="123"/>
        <v>0</v>
      </c>
      <c r="AH128" s="245">
        <f t="shared" si="123"/>
        <v>0</v>
      </c>
      <c r="AI128" s="246">
        <f t="shared" si="123"/>
        <v>0</v>
      </c>
      <c r="AJ128" s="247">
        <f t="shared" si="123"/>
        <v>0</v>
      </c>
      <c r="AK128" s="248">
        <f t="shared" si="123"/>
        <v>3</v>
      </c>
      <c r="AL128" s="248">
        <f t="shared" si="123"/>
        <v>8</v>
      </c>
      <c r="AM128" s="249">
        <f t="shared" si="123"/>
        <v>3</v>
      </c>
      <c r="AN128" s="250">
        <f t="shared" si="123"/>
        <v>0</v>
      </c>
      <c r="AO128" s="251">
        <f t="shared" si="123"/>
        <v>3</v>
      </c>
      <c r="AP128" s="251">
        <f t="shared" si="123"/>
        <v>8</v>
      </c>
      <c r="AQ128" s="252">
        <f t="shared" si="123"/>
        <v>3</v>
      </c>
      <c r="AR128" s="253">
        <f t="shared" si="123"/>
        <v>0</v>
      </c>
      <c r="AS128" s="254">
        <f t="shared" si="123"/>
        <v>0</v>
      </c>
      <c r="AT128" s="254">
        <f t="shared" si="123"/>
        <v>0</v>
      </c>
      <c r="AU128" s="255">
        <f t="shared" si="123"/>
        <v>0</v>
      </c>
      <c r="AV128" s="262">
        <f t="shared" si="123"/>
        <v>23</v>
      </c>
      <c r="AW128" s="263">
        <f t="shared" si="123"/>
        <v>23</v>
      </c>
      <c r="AX128" s="263">
        <f t="shared" si="123"/>
        <v>36</v>
      </c>
      <c r="AY128" s="264">
        <f t="shared" si="123"/>
        <v>15</v>
      </c>
    </row>
    <row r="129" spans="1:51" s="100" customFormat="1" ht="15.75" thickBot="1" x14ac:dyDescent="0.25">
      <c r="A129" s="440"/>
      <c r="B129" s="320" t="s">
        <v>313</v>
      </c>
      <c r="C129" s="493"/>
      <c r="D129" s="265">
        <f>D128*100%/14</f>
        <v>0</v>
      </c>
      <c r="E129" s="266">
        <f t="shared" ref="E129:AA129" si="124">E128*100%/14</f>
        <v>0</v>
      </c>
      <c r="F129" s="266">
        <f t="shared" si="124"/>
        <v>0</v>
      </c>
      <c r="G129" s="267">
        <f t="shared" si="124"/>
        <v>0</v>
      </c>
      <c r="H129" s="268">
        <f t="shared" si="124"/>
        <v>7.1428571428571425E-2</v>
      </c>
      <c r="I129" s="269">
        <f t="shared" si="124"/>
        <v>7.1428571428571425E-2</v>
      </c>
      <c r="J129" s="269">
        <f t="shared" si="124"/>
        <v>0.21428571428571427</v>
      </c>
      <c r="K129" s="270">
        <f t="shared" si="124"/>
        <v>0.6428571428571429</v>
      </c>
      <c r="L129" s="271">
        <f t="shared" si="124"/>
        <v>0.35714285714285715</v>
      </c>
      <c r="M129" s="272">
        <f t="shared" si="124"/>
        <v>0.5</v>
      </c>
      <c r="N129" s="272">
        <f t="shared" si="124"/>
        <v>7.1428571428571425E-2</v>
      </c>
      <c r="O129" s="273">
        <f t="shared" si="124"/>
        <v>0</v>
      </c>
      <c r="P129" s="274">
        <f t="shared" si="124"/>
        <v>0</v>
      </c>
      <c r="Q129" s="275">
        <f t="shared" si="124"/>
        <v>0</v>
      </c>
      <c r="R129" s="275">
        <f t="shared" si="124"/>
        <v>0</v>
      </c>
      <c r="S129" s="276">
        <f t="shared" si="124"/>
        <v>0</v>
      </c>
      <c r="T129" s="277">
        <f t="shared" si="124"/>
        <v>0.7142857142857143</v>
      </c>
      <c r="U129" s="278">
        <f t="shared" si="124"/>
        <v>0.14285714285714285</v>
      </c>
      <c r="V129" s="278">
        <f t="shared" si="124"/>
        <v>0.14285714285714285</v>
      </c>
      <c r="W129" s="279">
        <f t="shared" si="124"/>
        <v>0</v>
      </c>
      <c r="X129" s="280">
        <f t="shared" si="124"/>
        <v>0.5</v>
      </c>
      <c r="Y129" s="281">
        <f t="shared" si="124"/>
        <v>0.35714285714285715</v>
      </c>
      <c r="Z129" s="281">
        <f t="shared" si="124"/>
        <v>0.14285714285714285</v>
      </c>
      <c r="AA129" s="282">
        <f t="shared" si="124"/>
        <v>0</v>
      </c>
      <c r="AB129" s="283">
        <f>AB128*100%/14</f>
        <v>0</v>
      </c>
      <c r="AC129" s="284">
        <f t="shared" ref="AC129:AY129" si="125">AC128*100%/14</f>
        <v>0.14285714285714285</v>
      </c>
      <c r="AD129" s="284">
        <f t="shared" si="125"/>
        <v>0.8571428571428571</v>
      </c>
      <c r="AE129" s="285">
        <f t="shared" si="125"/>
        <v>0</v>
      </c>
      <c r="AF129" s="268">
        <f t="shared" si="125"/>
        <v>0</v>
      </c>
      <c r="AG129" s="269">
        <f t="shared" si="125"/>
        <v>0</v>
      </c>
      <c r="AH129" s="269">
        <f t="shared" si="125"/>
        <v>0</v>
      </c>
      <c r="AI129" s="270">
        <f t="shared" si="125"/>
        <v>0</v>
      </c>
      <c r="AJ129" s="271">
        <f t="shared" si="125"/>
        <v>0</v>
      </c>
      <c r="AK129" s="272">
        <f t="shared" si="125"/>
        <v>0.21428571428571427</v>
      </c>
      <c r="AL129" s="272">
        <f t="shared" si="125"/>
        <v>0.5714285714285714</v>
      </c>
      <c r="AM129" s="273">
        <f t="shared" si="125"/>
        <v>0.21428571428571427</v>
      </c>
      <c r="AN129" s="274">
        <f t="shared" si="125"/>
        <v>0</v>
      </c>
      <c r="AO129" s="275">
        <f t="shared" si="125"/>
        <v>0.21428571428571427</v>
      </c>
      <c r="AP129" s="275">
        <f t="shared" si="125"/>
        <v>0.5714285714285714</v>
      </c>
      <c r="AQ129" s="276">
        <f t="shared" si="125"/>
        <v>0.21428571428571427</v>
      </c>
      <c r="AR129" s="277">
        <f t="shared" si="125"/>
        <v>0</v>
      </c>
      <c r="AS129" s="278">
        <f t="shared" si="125"/>
        <v>0</v>
      </c>
      <c r="AT129" s="278">
        <f t="shared" si="125"/>
        <v>0</v>
      </c>
      <c r="AU129" s="279">
        <f t="shared" si="125"/>
        <v>0</v>
      </c>
      <c r="AV129" s="286">
        <f t="shared" si="125"/>
        <v>1.6428571428571428</v>
      </c>
      <c r="AW129" s="287">
        <f t="shared" si="125"/>
        <v>1.6428571428571428</v>
      </c>
      <c r="AX129" s="287">
        <f t="shared" si="125"/>
        <v>2.5714285714285716</v>
      </c>
      <c r="AY129" s="288">
        <f t="shared" si="125"/>
        <v>1.0714285714285714</v>
      </c>
    </row>
    <row r="130" spans="1:51" s="100" customFormat="1" x14ac:dyDescent="0.2">
      <c r="A130" s="303"/>
      <c r="B130" s="304"/>
      <c r="C130" s="305"/>
      <c r="D130" s="306"/>
      <c r="E130" s="306"/>
      <c r="F130" s="306"/>
      <c r="G130" s="307"/>
    </row>
    <row r="131" spans="1:51" s="100" customFormat="1" x14ac:dyDescent="0.2">
      <c r="A131" s="308"/>
      <c r="B131" s="309" t="s">
        <v>367</v>
      </c>
      <c r="C131" s="310"/>
      <c r="D131" s="448" t="s">
        <v>368</v>
      </c>
      <c r="E131" s="448"/>
      <c r="F131" s="448"/>
      <c r="G131" s="494"/>
      <c r="Q131" s="495" t="s">
        <v>369</v>
      </c>
      <c r="R131" s="495"/>
      <c r="S131" s="495"/>
      <c r="T131" s="495"/>
      <c r="U131" s="495"/>
      <c r="V131" s="495"/>
      <c r="W131" s="495"/>
      <c r="X131" s="495"/>
      <c r="Y131" s="495"/>
      <c r="Z131" s="495"/>
    </row>
    <row r="132" spans="1:51" s="100" customFormat="1" ht="15.75" thickBot="1" x14ac:dyDescent="0.25">
      <c r="A132" s="311"/>
      <c r="B132" s="312"/>
      <c r="C132" s="313"/>
      <c r="D132" s="314"/>
      <c r="E132" s="314"/>
      <c r="F132" s="314"/>
      <c r="G132" s="315"/>
      <c r="Q132" s="495" t="s">
        <v>370</v>
      </c>
      <c r="R132" s="495"/>
      <c r="S132" s="495"/>
      <c r="T132" s="495"/>
      <c r="U132" s="495"/>
      <c r="V132" s="495"/>
      <c r="W132" s="495"/>
      <c r="X132" s="495"/>
      <c r="Y132" s="495"/>
      <c r="Z132" s="495"/>
    </row>
  </sheetData>
  <mergeCells count="64">
    <mergeCell ref="B76:B78"/>
    <mergeCell ref="B80:B86"/>
    <mergeCell ref="B88:B89"/>
    <mergeCell ref="B91:B100"/>
    <mergeCell ref="B102:B105"/>
    <mergeCell ref="D131:G131"/>
    <mergeCell ref="Q131:Z131"/>
    <mergeCell ref="Q132:Z132"/>
    <mergeCell ref="C107:C108"/>
    <mergeCell ref="A109:A129"/>
    <mergeCell ref="B109:B112"/>
    <mergeCell ref="B114:B118"/>
    <mergeCell ref="B120:B122"/>
    <mergeCell ref="B124:B126"/>
    <mergeCell ref="C128:C129"/>
    <mergeCell ref="B44:B47"/>
    <mergeCell ref="C49:C50"/>
    <mergeCell ref="A51:A75"/>
    <mergeCell ref="B51:B55"/>
    <mergeCell ref="B57:B60"/>
    <mergeCell ref="B62:B65"/>
    <mergeCell ref="B67:B72"/>
    <mergeCell ref="C74:C75"/>
    <mergeCell ref="B14:B18"/>
    <mergeCell ref="B20:B27"/>
    <mergeCell ref="B29:B32"/>
    <mergeCell ref="B34:B42"/>
    <mergeCell ref="L7:O7"/>
    <mergeCell ref="AJ7:AM7"/>
    <mergeCell ref="AN7:AQ7"/>
    <mergeCell ref="AR7:AU7"/>
    <mergeCell ref="AV7:AY7"/>
    <mergeCell ref="B9:B12"/>
    <mergeCell ref="P7:S7"/>
    <mergeCell ref="T7:W7"/>
    <mergeCell ref="X7:AA7"/>
    <mergeCell ref="AB7:AE7"/>
    <mergeCell ref="AF7:AI7"/>
    <mergeCell ref="AF6:AI6"/>
    <mergeCell ref="AJ6:AM6"/>
    <mergeCell ref="AN6:AQ6"/>
    <mergeCell ref="AR6:AU6"/>
    <mergeCell ref="AV6:AY6"/>
    <mergeCell ref="A1:G1"/>
    <mergeCell ref="A2:G2"/>
    <mergeCell ref="A3:G3"/>
    <mergeCell ref="A4:G4"/>
    <mergeCell ref="A5:G5"/>
    <mergeCell ref="A9:A28"/>
    <mergeCell ref="A29:A50"/>
    <mergeCell ref="A76:A90"/>
    <mergeCell ref="A91:A108"/>
    <mergeCell ref="AB6:AE6"/>
    <mergeCell ref="A6:G6"/>
    <mergeCell ref="H6:K6"/>
    <mergeCell ref="L6:O6"/>
    <mergeCell ref="P6:S6"/>
    <mergeCell ref="T6:W6"/>
    <mergeCell ref="X6:AA6"/>
    <mergeCell ref="A7:A8"/>
    <mergeCell ref="B7:B8"/>
    <mergeCell ref="C7:C8"/>
    <mergeCell ref="D7:G7"/>
    <mergeCell ref="H7:K7"/>
  </mergeCells>
  <printOptions horizontalCentered="1"/>
  <pageMargins left="0.98425196850393704" right="0.98425196850393704" top="0.98425196850393704" bottom="0.98425196850393704" header="0.31496062992125984" footer="0.31496062992125984"/>
  <pageSetup scale="90" orientation="landscape" r:id="rId1"/>
  <headerFooter>
    <oddFooter>&amp;LCODIGO D0101 F01 &amp;CVERSIÓN 01&amp;RDOCUMENTO CONTROLADO</oddFooter>
  </headerFooter>
  <rowBreaks count="5" manualBreakCount="5">
    <brk id="28" max="16383" man="1"/>
    <brk id="50" max="16383" man="1"/>
    <brk id="75" max="16383" man="1"/>
    <brk id="90" max="16383" man="1"/>
    <brk id="10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INSTRUCTIVO</vt:lpstr>
      <vt:lpstr>IDENTIFICACION</vt:lpstr>
      <vt:lpstr>GESTION ADMINISTRATIVA Y FINANC</vt:lpstr>
      <vt:lpstr>Consolidado autoevaluacion 2018</vt:lpstr>
      <vt:lpstr>'GESTION ADMINISTRATIVA Y FINANC'!Área_de_impresión</vt:lpstr>
      <vt:lpstr>'Consolidado autoevaluacion 2018'!Títulos_a_imprimir</vt:lpstr>
    </vt:vector>
  </TitlesOfParts>
  <Company>UNIVERSIDAD TECNOLOGICA DE PEREIRA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</dc:creator>
  <cp:lastModifiedBy>CPE</cp:lastModifiedBy>
  <cp:lastPrinted>2015-11-02T02:20:58Z</cp:lastPrinted>
  <dcterms:created xsi:type="dcterms:W3CDTF">2007-03-15T14:50:45Z</dcterms:created>
  <dcterms:modified xsi:type="dcterms:W3CDTF">2019-01-10T17:47:44Z</dcterms:modified>
</cp:coreProperties>
</file>