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VALUACION INSTITUCIONAL 2018\DIRECTIVA\"/>
    </mc:Choice>
  </mc:AlternateContent>
  <bookViews>
    <workbookView xWindow="0" yWindow="0" windowWidth="20490" windowHeight="7155" tabRatio="930" firstSheet="1" activeTab="2"/>
  </bookViews>
  <sheets>
    <sheet name="INSTRUCTIVO" sheetId="11" r:id="rId1"/>
    <sheet name="IDENTIFICACION" sheetId="10" r:id="rId2"/>
    <sheet name="GESTIÓN DIRECTIVA" sheetId="13" r:id="rId3"/>
    <sheet name="Consolidado autoevaluacion 2018" sheetId="12" r:id="rId4"/>
  </sheets>
  <definedNames>
    <definedName name="OLE_LINK1" localSheetId="1">IDENTIFICACION!#REF!</definedName>
    <definedName name="PROMEDIO">#REF!</definedName>
    <definedName name="_xlnm.Print_Titles" localSheetId="3">'Consolidado autoevaluacion 2018'!$1:$8</definedName>
  </definedNames>
  <calcPr calcId="162913"/>
</workbook>
</file>

<file path=xl/calcChain.xml><?xml version="1.0" encoding="utf-8"?>
<calcChain xmlns="http://schemas.openxmlformats.org/spreadsheetml/2006/main">
  <c r="C239" i="13" l="1"/>
  <c r="I50" i="13" s="1"/>
  <c r="C233" i="13"/>
  <c r="I49" i="13" s="1"/>
  <c r="C227" i="13"/>
  <c r="I48" i="13" s="1"/>
  <c r="C221" i="13"/>
  <c r="C213" i="13"/>
  <c r="I44" i="13" s="1"/>
  <c r="C207" i="13"/>
  <c r="I43" i="13" s="1"/>
  <c r="C202" i="13"/>
  <c r="I42" i="13" s="1"/>
  <c r="C196" i="13"/>
  <c r="I41" i="13" s="1"/>
  <c r="C190" i="13"/>
  <c r="I40" i="13" s="1"/>
  <c r="C184" i="13"/>
  <c r="I39" i="13" s="1"/>
  <c r="C178" i="13"/>
  <c r="I38" i="13" s="1"/>
  <c r="C172" i="13"/>
  <c r="I37" i="13" s="1"/>
  <c r="C167" i="13"/>
  <c r="I36" i="13" s="1"/>
  <c r="C160" i="13"/>
  <c r="I33" i="13" s="1"/>
  <c r="C154" i="13"/>
  <c r="I32" i="13" s="1"/>
  <c r="C149" i="13"/>
  <c r="I31" i="13" s="1"/>
  <c r="C143" i="13"/>
  <c r="C135" i="13"/>
  <c r="I27" i="13" s="1"/>
  <c r="C129" i="13"/>
  <c r="I26" i="13" s="1"/>
  <c r="C123" i="13"/>
  <c r="I25" i="13" s="1"/>
  <c r="C116" i="13"/>
  <c r="I24" i="13" s="1"/>
  <c r="C109" i="13"/>
  <c r="I23" i="13" s="1"/>
  <c r="C102" i="13"/>
  <c r="I22" i="13" s="1"/>
  <c r="C93" i="13"/>
  <c r="C82" i="13"/>
  <c r="C68" i="13"/>
  <c r="I17" i="13" s="1"/>
  <c r="C62" i="13"/>
  <c r="I16" i="13" s="1"/>
  <c r="C56" i="13"/>
  <c r="I15" i="13" s="1"/>
  <c r="C50" i="13"/>
  <c r="I14" i="13" s="1"/>
  <c r="C42" i="13"/>
  <c r="I11" i="13" s="1"/>
  <c r="C36" i="13"/>
  <c r="I10" i="13" s="1"/>
  <c r="C30" i="13"/>
  <c r="I9" i="13" s="1"/>
  <c r="C14" i="13"/>
  <c r="C240" i="13" l="1"/>
  <c r="I51" i="13" s="1"/>
  <c r="I47" i="13"/>
  <c r="C161" i="13"/>
  <c r="I34" i="13" s="1"/>
  <c r="I30" i="13"/>
  <c r="C136" i="13"/>
  <c r="I28" i="13" s="1"/>
  <c r="I21" i="13"/>
  <c r="C83" i="13"/>
  <c r="I19" i="13" s="1"/>
  <c r="C43" i="13"/>
  <c r="I12" i="13" s="1"/>
  <c r="I8" i="13"/>
  <c r="I18" i="13"/>
  <c r="C214" i="13"/>
  <c r="I45" i="13" s="1"/>
  <c r="C241" i="13" l="1"/>
  <c r="I52" i="13" s="1"/>
  <c r="E13" i="12" l="1"/>
  <c r="C128" i="12" l="1"/>
  <c r="AU127" i="12"/>
  <c r="AT127" i="12"/>
  <c r="AS127" i="12"/>
  <c r="AR127" i="12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X127" i="12"/>
  <c r="W127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C127" i="12"/>
  <c r="AY126" i="12"/>
  <c r="AX126" i="12"/>
  <c r="AW126" i="12"/>
  <c r="AV126" i="12"/>
  <c r="AY125" i="12"/>
  <c r="AX125" i="12"/>
  <c r="AW125" i="12"/>
  <c r="AV125" i="12"/>
  <c r="AY124" i="12"/>
  <c r="AX124" i="12"/>
  <c r="AW124" i="12"/>
  <c r="AV124" i="12"/>
  <c r="AU123" i="12"/>
  <c r="AT123" i="12"/>
  <c r="AS123" i="12"/>
  <c r="AR123" i="12"/>
  <c r="AQ123" i="12"/>
  <c r="AP123" i="12"/>
  <c r="AO123" i="12"/>
  <c r="AN123" i="12"/>
  <c r="AM123" i="12"/>
  <c r="AL123" i="12"/>
  <c r="AK123" i="12"/>
  <c r="AJ123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X123" i="12"/>
  <c r="W123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AY122" i="12"/>
  <c r="AX122" i="12"/>
  <c r="AW122" i="12"/>
  <c r="AV122" i="12"/>
  <c r="AY121" i="12"/>
  <c r="AX121" i="12"/>
  <c r="AW121" i="12"/>
  <c r="AV121" i="12"/>
  <c r="AY120" i="12"/>
  <c r="AX120" i="12"/>
  <c r="AW120" i="12"/>
  <c r="AV120" i="12"/>
  <c r="AU119" i="12"/>
  <c r="AT119" i="12"/>
  <c r="AS119" i="12"/>
  <c r="AR119" i="12"/>
  <c r="AQ119" i="12"/>
  <c r="AP119" i="12"/>
  <c r="AO119" i="12"/>
  <c r="AN119" i="12"/>
  <c r="AM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AY118" i="12"/>
  <c r="AX118" i="12"/>
  <c r="AW118" i="12"/>
  <c r="AV118" i="12"/>
  <c r="AY116" i="12"/>
  <c r="AX116" i="12"/>
  <c r="AW116" i="12"/>
  <c r="AV116" i="12"/>
  <c r="AY115" i="12"/>
  <c r="AX115" i="12"/>
  <c r="AW115" i="12"/>
  <c r="AV115" i="12"/>
  <c r="AY114" i="12"/>
  <c r="AX114" i="12"/>
  <c r="AW114" i="12"/>
  <c r="AV114" i="12"/>
  <c r="AU113" i="12"/>
  <c r="AT113" i="12"/>
  <c r="AS113" i="12"/>
  <c r="AR113" i="12"/>
  <c r="AQ113" i="12"/>
  <c r="AP113" i="12"/>
  <c r="AO113" i="12"/>
  <c r="AN113" i="12"/>
  <c r="AM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AY112" i="12"/>
  <c r="AX112" i="12"/>
  <c r="AW112" i="12"/>
  <c r="AV112" i="12"/>
  <c r="AY111" i="12"/>
  <c r="AX111" i="12"/>
  <c r="AW111" i="12"/>
  <c r="AV111" i="12"/>
  <c r="AY110" i="12"/>
  <c r="AX110" i="12"/>
  <c r="AW110" i="12"/>
  <c r="AV110" i="12"/>
  <c r="AY109" i="12"/>
  <c r="AX109" i="12"/>
  <c r="AW109" i="12"/>
  <c r="AV109" i="12"/>
  <c r="C107" i="12"/>
  <c r="AU106" i="12"/>
  <c r="AT106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X106" i="12"/>
  <c r="W106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AY105" i="12"/>
  <c r="AX105" i="12"/>
  <c r="AW105" i="12"/>
  <c r="AV105" i="12"/>
  <c r="AY104" i="12"/>
  <c r="AX104" i="12"/>
  <c r="AW104" i="12"/>
  <c r="AV104" i="12"/>
  <c r="AY103" i="12"/>
  <c r="AX103" i="12"/>
  <c r="AW103" i="12"/>
  <c r="AV103" i="12"/>
  <c r="AY102" i="12"/>
  <c r="AX102" i="12"/>
  <c r="AW102" i="12"/>
  <c r="AW106" i="12" s="1"/>
  <c r="AV102" i="12"/>
  <c r="AU101" i="12"/>
  <c r="AT101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AY100" i="12"/>
  <c r="AX100" i="12"/>
  <c r="AW100" i="12"/>
  <c r="AV100" i="12"/>
  <c r="AY99" i="12"/>
  <c r="AX99" i="12"/>
  <c r="AW99" i="12"/>
  <c r="AV99" i="12"/>
  <c r="AY98" i="12"/>
  <c r="AX98" i="12"/>
  <c r="AW98" i="12"/>
  <c r="AV98" i="12"/>
  <c r="AY97" i="12"/>
  <c r="AX97" i="12"/>
  <c r="AW97" i="12"/>
  <c r="AV97" i="12"/>
  <c r="AY96" i="12"/>
  <c r="AX96" i="12"/>
  <c r="AW96" i="12"/>
  <c r="AV96" i="12"/>
  <c r="AY95" i="12"/>
  <c r="AX95" i="12"/>
  <c r="AW95" i="12"/>
  <c r="AV95" i="12"/>
  <c r="AY94" i="12"/>
  <c r="AX94" i="12"/>
  <c r="AW94" i="12"/>
  <c r="AV94" i="12"/>
  <c r="AY93" i="12"/>
  <c r="AX93" i="12"/>
  <c r="AW93" i="12"/>
  <c r="AV93" i="12"/>
  <c r="AY92" i="12"/>
  <c r="AX92" i="12"/>
  <c r="AW92" i="12"/>
  <c r="AV92" i="12"/>
  <c r="AY91" i="12"/>
  <c r="AX91" i="12"/>
  <c r="AW91" i="12"/>
  <c r="AV91" i="12"/>
  <c r="AU90" i="12"/>
  <c r="AT90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AY89" i="12"/>
  <c r="AX89" i="12"/>
  <c r="AW89" i="12"/>
  <c r="AV89" i="12"/>
  <c r="AY88" i="12"/>
  <c r="AX88" i="12"/>
  <c r="AW88" i="12"/>
  <c r="AW90" i="12" s="1"/>
  <c r="AV88" i="12"/>
  <c r="AU87" i="12"/>
  <c r="AT87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AY86" i="12"/>
  <c r="AX86" i="12"/>
  <c r="AW86" i="12"/>
  <c r="AV86" i="12"/>
  <c r="AY85" i="12"/>
  <c r="AX85" i="12"/>
  <c r="AW85" i="12"/>
  <c r="AV85" i="12"/>
  <c r="AY84" i="12"/>
  <c r="AX84" i="12"/>
  <c r="AW84" i="12"/>
  <c r="AV84" i="12"/>
  <c r="AY83" i="12"/>
  <c r="AX83" i="12"/>
  <c r="AW83" i="12"/>
  <c r="AV83" i="12"/>
  <c r="AY82" i="12"/>
  <c r="AX82" i="12"/>
  <c r="AW82" i="12"/>
  <c r="AV82" i="12"/>
  <c r="AY81" i="12"/>
  <c r="AX81" i="12"/>
  <c r="AW81" i="12"/>
  <c r="AV81" i="12"/>
  <c r="AY80" i="12"/>
  <c r="AX80" i="12"/>
  <c r="AW80" i="12"/>
  <c r="AV80" i="12"/>
  <c r="AV87" i="12" s="1"/>
  <c r="AU79" i="12"/>
  <c r="AT79" i="12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X79" i="12"/>
  <c r="W79" i="12"/>
  <c r="V79" i="12"/>
  <c r="U79" i="12"/>
  <c r="T79" i="12"/>
  <c r="S79" i="12"/>
  <c r="R79" i="12"/>
  <c r="Q79" i="12"/>
  <c r="P79" i="12"/>
  <c r="O79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AY78" i="12"/>
  <c r="AX78" i="12"/>
  <c r="AW78" i="12"/>
  <c r="AV78" i="12"/>
  <c r="AY77" i="12"/>
  <c r="AX77" i="12"/>
  <c r="AW77" i="12"/>
  <c r="AV77" i="12"/>
  <c r="AY76" i="12"/>
  <c r="AX76" i="12"/>
  <c r="AW76" i="12"/>
  <c r="AW79" i="12" s="1"/>
  <c r="AV76" i="12"/>
  <c r="C74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AY72" i="12"/>
  <c r="AX72" i="12"/>
  <c r="AW72" i="12"/>
  <c r="AV72" i="12"/>
  <c r="AY71" i="12"/>
  <c r="AX71" i="12"/>
  <c r="AW71" i="12"/>
  <c r="AV71" i="12"/>
  <c r="AY70" i="12"/>
  <c r="AX70" i="12"/>
  <c r="AW70" i="12"/>
  <c r="AV70" i="12"/>
  <c r="AY69" i="12"/>
  <c r="AX69" i="12"/>
  <c r="AW69" i="12"/>
  <c r="AV69" i="12"/>
  <c r="AY68" i="12"/>
  <c r="AX68" i="12"/>
  <c r="AW68" i="12"/>
  <c r="AV68" i="12"/>
  <c r="AY67" i="12"/>
  <c r="AX67" i="12"/>
  <c r="AW67" i="12"/>
  <c r="AV67" i="12"/>
  <c r="AU66" i="12"/>
  <c r="AT66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AY65" i="12"/>
  <c r="AX65" i="12"/>
  <c r="AW65" i="12"/>
  <c r="AV65" i="12"/>
  <c r="AY64" i="12"/>
  <c r="AX64" i="12"/>
  <c r="AW64" i="12"/>
  <c r="AV64" i="12"/>
  <c r="AY63" i="12"/>
  <c r="AX63" i="12"/>
  <c r="AW63" i="12"/>
  <c r="AV63" i="12"/>
  <c r="AY62" i="12"/>
  <c r="AX62" i="12"/>
  <c r="AX66" i="12" s="1"/>
  <c r="AW62" i="12"/>
  <c r="AV62" i="12"/>
  <c r="AU61" i="12"/>
  <c r="AT61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AY60" i="12"/>
  <c r="AX60" i="12"/>
  <c r="AW60" i="12"/>
  <c r="AV60" i="12"/>
  <c r="AY59" i="12"/>
  <c r="AX59" i="12"/>
  <c r="AW59" i="12"/>
  <c r="AV59" i="12"/>
  <c r="AY58" i="12"/>
  <c r="AX58" i="12"/>
  <c r="AW58" i="12"/>
  <c r="AV58" i="12"/>
  <c r="AY57" i="12"/>
  <c r="AX57" i="12"/>
  <c r="AW57" i="12"/>
  <c r="AW61" i="12" s="1"/>
  <c r="AV57" i="12"/>
  <c r="AU56" i="12"/>
  <c r="AT56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AY55" i="12"/>
  <c r="AX55" i="12"/>
  <c r="AW55" i="12"/>
  <c r="AV55" i="12"/>
  <c r="AY54" i="12"/>
  <c r="AX54" i="12"/>
  <c r="AW54" i="12"/>
  <c r="AV54" i="12"/>
  <c r="AY53" i="12"/>
  <c r="AX53" i="12"/>
  <c r="AW53" i="12"/>
  <c r="AV53" i="12"/>
  <c r="AY52" i="12"/>
  <c r="AX52" i="12"/>
  <c r="AW52" i="12"/>
  <c r="AV52" i="12"/>
  <c r="AY51" i="12"/>
  <c r="AX51" i="12"/>
  <c r="AX56" i="12" s="1"/>
  <c r="AW51" i="12"/>
  <c r="AV51" i="12"/>
  <c r="C49" i="12"/>
  <c r="AU48" i="12"/>
  <c r="AT48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AY47" i="12"/>
  <c r="AX47" i="12"/>
  <c r="AW47" i="12"/>
  <c r="AV47" i="12"/>
  <c r="AY46" i="12"/>
  <c r="AX46" i="12"/>
  <c r="AW46" i="12"/>
  <c r="AV46" i="12"/>
  <c r="AY45" i="12"/>
  <c r="AX45" i="12"/>
  <c r="AW45" i="12"/>
  <c r="AV45" i="12"/>
  <c r="AY44" i="12"/>
  <c r="AX44" i="12"/>
  <c r="AW44" i="12"/>
  <c r="AV44" i="12"/>
  <c r="AU43" i="12"/>
  <c r="AT43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AY42" i="12"/>
  <c r="AX42" i="12"/>
  <c r="AW42" i="12"/>
  <c r="AV42" i="12"/>
  <c r="AY41" i="12"/>
  <c r="AX41" i="12"/>
  <c r="AW41" i="12"/>
  <c r="AV41" i="12"/>
  <c r="AY40" i="12"/>
  <c r="AX40" i="12"/>
  <c r="AW40" i="12"/>
  <c r="AV40" i="12"/>
  <c r="AY39" i="12"/>
  <c r="AX39" i="12"/>
  <c r="AW39" i="12"/>
  <c r="AV39" i="12"/>
  <c r="AY38" i="12"/>
  <c r="AX38" i="12"/>
  <c r="AW38" i="12"/>
  <c r="AV38" i="12"/>
  <c r="AY37" i="12"/>
  <c r="AX37" i="12"/>
  <c r="AW37" i="12"/>
  <c r="AV37" i="12"/>
  <c r="AY36" i="12"/>
  <c r="AX36" i="12"/>
  <c r="AW36" i="12"/>
  <c r="AV36" i="12"/>
  <c r="AY35" i="12"/>
  <c r="AX35" i="12"/>
  <c r="AW35" i="12"/>
  <c r="AV35" i="12"/>
  <c r="AY34" i="12"/>
  <c r="AY43" i="12" s="1"/>
  <c r="AX34" i="12"/>
  <c r="AX43" i="12" s="1"/>
  <c r="AW34" i="12"/>
  <c r="AW43" i="12" s="1"/>
  <c r="AV34" i="12"/>
  <c r="AV43" i="12" s="1"/>
  <c r="AU33" i="12"/>
  <c r="AT33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AY32" i="12"/>
  <c r="AX32" i="12"/>
  <c r="AW32" i="12"/>
  <c r="AV32" i="12"/>
  <c r="AY31" i="12"/>
  <c r="AX31" i="12"/>
  <c r="AW31" i="12"/>
  <c r="AV31" i="12"/>
  <c r="AY30" i="12"/>
  <c r="AX30" i="12"/>
  <c r="AW30" i="12"/>
  <c r="AV30" i="12"/>
  <c r="AY29" i="12"/>
  <c r="AX29" i="12"/>
  <c r="AW29" i="12"/>
  <c r="AV29" i="12"/>
  <c r="AU28" i="12"/>
  <c r="AT28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AY27" i="12"/>
  <c r="AX27" i="12"/>
  <c r="AW27" i="12"/>
  <c r="AV27" i="12"/>
  <c r="AY26" i="12"/>
  <c r="AX26" i="12"/>
  <c r="AW26" i="12"/>
  <c r="AV26" i="12"/>
  <c r="AY25" i="12"/>
  <c r="AX25" i="12"/>
  <c r="AW25" i="12"/>
  <c r="AV25" i="12"/>
  <c r="AY24" i="12"/>
  <c r="AX24" i="12"/>
  <c r="AW24" i="12"/>
  <c r="AV24" i="12"/>
  <c r="AY23" i="12"/>
  <c r="AX23" i="12"/>
  <c r="AW23" i="12"/>
  <c r="AV23" i="12"/>
  <c r="AY22" i="12"/>
  <c r="AX22" i="12"/>
  <c r="AW22" i="12"/>
  <c r="AV22" i="12"/>
  <c r="AY21" i="12"/>
  <c r="AX21" i="12"/>
  <c r="AW21" i="12"/>
  <c r="AV21" i="12"/>
  <c r="AY20" i="12"/>
  <c r="AX20" i="12"/>
  <c r="AW20" i="12"/>
  <c r="AV20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AY18" i="12"/>
  <c r="AX18" i="12"/>
  <c r="AW18" i="12"/>
  <c r="AV18" i="12"/>
  <c r="AY17" i="12"/>
  <c r="AX17" i="12"/>
  <c r="AW17" i="12"/>
  <c r="AV17" i="12"/>
  <c r="AY16" i="12"/>
  <c r="AX16" i="12"/>
  <c r="AW16" i="12"/>
  <c r="AV16" i="12"/>
  <c r="AY15" i="12"/>
  <c r="AX15" i="12"/>
  <c r="AW15" i="12"/>
  <c r="AV15" i="12"/>
  <c r="AY14" i="12"/>
  <c r="AX14" i="12"/>
  <c r="AW14" i="12"/>
  <c r="AV14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D13" i="12"/>
  <c r="AY12" i="12"/>
  <c r="AX12" i="12"/>
  <c r="AW12" i="12"/>
  <c r="AV12" i="12"/>
  <c r="AY11" i="12"/>
  <c r="AX11" i="12"/>
  <c r="AW11" i="12"/>
  <c r="AV11" i="12"/>
  <c r="AY10" i="12"/>
  <c r="AX10" i="12"/>
  <c r="AW10" i="12"/>
  <c r="AV10" i="12"/>
  <c r="AY9" i="12"/>
  <c r="AX9" i="12"/>
  <c r="AX13" i="12" s="1"/>
  <c r="AW9" i="12"/>
  <c r="AV9" i="12"/>
  <c r="AV13" i="12" s="1"/>
  <c r="AY13" i="12" l="1"/>
  <c r="F107" i="12"/>
  <c r="F108" i="12" s="1"/>
  <c r="J107" i="12"/>
  <c r="J108" i="12" s="1"/>
  <c r="N107" i="12"/>
  <c r="N108" i="12" s="1"/>
  <c r="R107" i="12"/>
  <c r="R108" i="12" s="1"/>
  <c r="V107" i="12"/>
  <c r="V108" i="12" s="1"/>
  <c r="Z107" i="12"/>
  <c r="Z108" i="12" s="1"/>
  <c r="AD107" i="12"/>
  <c r="AD108" i="12" s="1"/>
  <c r="AH107" i="12"/>
  <c r="AH108" i="12" s="1"/>
  <c r="AL107" i="12"/>
  <c r="AL108" i="12" s="1"/>
  <c r="H128" i="12"/>
  <c r="H129" i="12" s="1"/>
  <c r="L128" i="12"/>
  <c r="L129" i="12" s="1"/>
  <c r="P128" i="12"/>
  <c r="P129" i="12" s="1"/>
  <c r="T128" i="12"/>
  <c r="T129" i="12" s="1"/>
  <c r="X128" i="12"/>
  <c r="X129" i="12" s="1"/>
  <c r="AF128" i="12"/>
  <c r="AF129" i="12" s="1"/>
  <c r="AJ128" i="12"/>
  <c r="AJ129" i="12" s="1"/>
  <c r="AN128" i="12"/>
  <c r="AN129" i="12" s="1"/>
  <c r="AR128" i="12"/>
  <c r="AR129" i="12" s="1"/>
  <c r="I74" i="12"/>
  <c r="I75" i="12" s="1"/>
  <c r="M74" i="12"/>
  <c r="M75" i="12" s="1"/>
  <c r="Q74" i="12"/>
  <c r="Q75" i="12" s="1"/>
  <c r="U74" i="12"/>
  <c r="U75" i="12" s="1"/>
  <c r="Y74" i="12"/>
  <c r="Y75" i="12" s="1"/>
  <c r="AC74" i="12"/>
  <c r="AC75" i="12" s="1"/>
  <c r="AG74" i="12"/>
  <c r="AG75" i="12" s="1"/>
  <c r="AK74" i="12"/>
  <c r="AK75" i="12" s="1"/>
  <c r="AO74" i="12"/>
  <c r="AO75" i="12" s="1"/>
  <c r="AS74" i="12"/>
  <c r="AS75" i="12" s="1"/>
  <c r="H107" i="12"/>
  <c r="H108" i="12" s="1"/>
  <c r="L107" i="12"/>
  <c r="L108" i="12" s="1"/>
  <c r="P107" i="12"/>
  <c r="P108" i="12" s="1"/>
  <c r="T107" i="12"/>
  <c r="T108" i="12" s="1"/>
  <c r="X107" i="12"/>
  <c r="X108" i="12" s="1"/>
  <c r="AB107" i="12"/>
  <c r="AB108" i="12" s="1"/>
  <c r="AF107" i="12"/>
  <c r="AF108" i="12" s="1"/>
  <c r="AJ107" i="12"/>
  <c r="AJ108" i="12" s="1"/>
  <c r="AN107" i="12"/>
  <c r="AN108" i="12" s="1"/>
  <c r="J128" i="12"/>
  <c r="J129" i="12" s="1"/>
  <c r="N128" i="12"/>
  <c r="N129" i="12" s="1"/>
  <c r="R128" i="12"/>
  <c r="R129" i="12" s="1"/>
  <c r="V128" i="12"/>
  <c r="V129" i="12" s="1"/>
  <c r="Z128" i="12"/>
  <c r="Z129" i="12" s="1"/>
  <c r="AD128" i="12"/>
  <c r="AD129" i="12" s="1"/>
  <c r="AH128" i="12"/>
  <c r="AH129" i="12" s="1"/>
  <c r="AL128" i="12"/>
  <c r="AL129" i="12" s="1"/>
  <c r="AP128" i="12"/>
  <c r="AP129" i="12" s="1"/>
  <c r="AT128" i="12"/>
  <c r="AT129" i="12" s="1"/>
  <c r="AI128" i="12"/>
  <c r="AI129" i="12" s="1"/>
  <c r="AW13" i="12"/>
  <c r="F128" i="12"/>
  <c r="F129" i="12" s="1"/>
  <c r="E74" i="12"/>
  <c r="E75" i="12" s="1"/>
  <c r="G74" i="12"/>
  <c r="G75" i="12" s="1"/>
  <c r="K74" i="12"/>
  <c r="K75" i="12" s="1"/>
  <c r="O74" i="12"/>
  <c r="O75" i="12" s="1"/>
  <c r="S74" i="12"/>
  <c r="S75" i="12" s="1"/>
  <c r="W74" i="12"/>
  <c r="W75" i="12" s="1"/>
  <c r="AA74" i="12"/>
  <c r="AA75" i="12" s="1"/>
  <c r="AE74" i="12"/>
  <c r="AE75" i="12" s="1"/>
  <c r="AI74" i="12"/>
  <c r="AI75" i="12" s="1"/>
  <c r="AM74" i="12"/>
  <c r="AM75" i="12" s="1"/>
  <c r="AQ74" i="12"/>
  <c r="AQ75" i="12" s="1"/>
  <c r="AU74" i="12"/>
  <c r="AU75" i="12" s="1"/>
  <c r="AX48" i="12"/>
  <c r="G107" i="12"/>
  <c r="G108" i="12" s="1"/>
  <c r="I107" i="12"/>
  <c r="I108" i="12" s="1"/>
  <c r="K107" i="12"/>
  <c r="K108" i="12" s="1"/>
  <c r="M107" i="12"/>
  <c r="M108" i="12" s="1"/>
  <c r="O107" i="12"/>
  <c r="O108" i="12" s="1"/>
  <c r="Q107" i="12"/>
  <c r="Q108" i="12" s="1"/>
  <c r="S107" i="12"/>
  <c r="S108" i="12" s="1"/>
  <c r="U107" i="12"/>
  <c r="U108" i="12" s="1"/>
  <c r="W107" i="12"/>
  <c r="W108" i="12" s="1"/>
  <c r="Y107" i="12"/>
  <c r="Y108" i="12" s="1"/>
  <c r="AA107" i="12"/>
  <c r="AA108" i="12" s="1"/>
  <c r="AC107" i="12"/>
  <c r="AC108" i="12" s="1"/>
  <c r="AE107" i="12"/>
  <c r="AE108" i="12" s="1"/>
  <c r="AG107" i="12"/>
  <c r="AG108" i="12" s="1"/>
  <c r="AI107" i="12"/>
  <c r="AI108" i="12" s="1"/>
  <c r="AK107" i="12"/>
  <c r="AK108" i="12" s="1"/>
  <c r="AM107" i="12"/>
  <c r="AM108" i="12" s="1"/>
  <c r="AO107" i="12"/>
  <c r="AO108" i="12" s="1"/>
  <c r="AQ107" i="12"/>
  <c r="AQ108" i="12" s="1"/>
  <c r="AS107" i="12"/>
  <c r="AS108" i="12" s="1"/>
  <c r="AU107" i="12"/>
  <c r="AU108" i="12" s="1"/>
  <c r="G128" i="12"/>
  <c r="G129" i="12" s="1"/>
  <c r="I128" i="12"/>
  <c r="I129" i="12" s="1"/>
  <c r="K128" i="12"/>
  <c r="K129" i="12" s="1"/>
  <c r="M128" i="12"/>
  <c r="M129" i="12" s="1"/>
  <c r="O128" i="12"/>
  <c r="O129" i="12" s="1"/>
  <c r="Q128" i="12"/>
  <c r="Q129" i="12" s="1"/>
  <c r="S128" i="12"/>
  <c r="S129" i="12" s="1"/>
  <c r="U128" i="12"/>
  <c r="U129" i="12" s="1"/>
  <c r="W128" i="12"/>
  <c r="W129" i="12" s="1"/>
  <c r="Y128" i="12"/>
  <c r="Y129" i="12" s="1"/>
  <c r="AA128" i="12"/>
  <c r="AA129" i="12" s="1"/>
  <c r="AC128" i="12"/>
  <c r="AC129" i="12" s="1"/>
  <c r="AE128" i="12"/>
  <c r="AE129" i="12" s="1"/>
  <c r="AG128" i="12"/>
  <c r="AG129" i="12" s="1"/>
  <c r="AK128" i="12"/>
  <c r="AK129" i="12" s="1"/>
  <c r="AM128" i="12"/>
  <c r="AM129" i="12" s="1"/>
  <c r="AO128" i="12"/>
  <c r="AO129" i="12" s="1"/>
  <c r="AQ128" i="12"/>
  <c r="AQ129" i="12" s="1"/>
  <c r="AS128" i="12"/>
  <c r="AS129" i="12" s="1"/>
  <c r="AU128" i="12"/>
  <c r="AU129" i="12" s="1"/>
  <c r="AX87" i="12"/>
  <c r="AX101" i="12"/>
  <c r="G49" i="12"/>
  <c r="G50" i="12" s="1"/>
  <c r="K49" i="12"/>
  <c r="K50" i="12" s="1"/>
  <c r="O49" i="12"/>
  <c r="O50" i="12" s="1"/>
  <c r="S49" i="12"/>
  <c r="S50" i="12" s="1"/>
  <c r="W49" i="12"/>
  <c r="W50" i="12" s="1"/>
  <c r="AC49" i="12"/>
  <c r="AC50" i="12" s="1"/>
  <c r="AG49" i="12"/>
  <c r="AG50" i="12" s="1"/>
  <c r="AK49" i="12"/>
  <c r="AK50" i="12" s="1"/>
  <c r="AO49" i="12"/>
  <c r="AO50" i="12" s="1"/>
  <c r="AU49" i="12"/>
  <c r="AU50" i="12" s="1"/>
  <c r="AV56" i="12"/>
  <c r="AY106" i="12"/>
  <c r="AW123" i="12"/>
  <c r="AY123" i="12"/>
  <c r="AV127" i="12"/>
  <c r="AX127" i="12"/>
  <c r="I49" i="12"/>
  <c r="I50" i="12" s="1"/>
  <c r="M49" i="12"/>
  <c r="M50" i="12" s="1"/>
  <c r="Q49" i="12"/>
  <c r="Q50" i="12" s="1"/>
  <c r="U49" i="12"/>
  <c r="U50" i="12" s="1"/>
  <c r="Y49" i="12"/>
  <c r="Y50" i="12" s="1"/>
  <c r="AA49" i="12"/>
  <c r="AA50" i="12" s="1"/>
  <c r="AE49" i="12"/>
  <c r="AE50" i="12" s="1"/>
  <c r="AI49" i="12"/>
  <c r="AI50" i="12" s="1"/>
  <c r="AM49" i="12"/>
  <c r="AM50" i="12" s="1"/>
  <c r="AQ49" i="12"/>
  <c r="AQ50" i="12" s="1"/>
  <c r="AS49" i="12"/>
  <c r="AS50" i="12" s="1"/>
  <c r="AY61" i="12"/>
  <c r="AV66" i="12"/>
  <c r="AY73" i="12"/>
  <c r="AY79" i="12"/>
  <c r="H74" i="12"/>
  <c r="H75" i="12" s="1"/>
  <c r="J74" i="12"/>
  <c r="J75" i="12" s="1"/>
  <c r="L74" i="12"/>
  <c r="L75" i="12" s="1"/>
  <c r="N74" i="12"/>
  <c r="N75" i="12" s="1"/>
  <c r="P74" i="12"/>
  <c r="P75" i="12" s="1"/>
  <c r="R74" i="12"/>
  <c r="R75" i="12" s="1"/>
  <c r="T74" i="12"/>
  <c r="T75" i="12" s="1"/>
  <c r="V74" i="12"/>
  <c r="V75" i="12" s="1"/>
  <c r="X74" i="12"/>
  <c r="X75" i="12" s="1"/>
  <c r="Z74" i="12"/>
  <c r="Z75" i="12" s="1"/>
  <c r="AB74" i="12"/>
  <c r="AB75" i="12" s="1"/>
  <c r="AD74" i="12"/>
  <c r="AD75" i="12" s="1"/>
  <c r="AF74" i="12"/>
  <c r="AF75" i="12" s="1"/>
  <c r="AH74" i="12"/>
  <c r="AH75" i="12" s="1"/>
  <c r="AJ74" i="12"/>
  <c r="AJ75" i="12" s="1"/>
  <c r="AL74" i="12"/>
  <c r="AL75" i="12" s="1"/>
  <c r="AN74" i="12"/>
  <c r="AN75" i="12" s="1"/>
  <c r="AP74" i="12"/>
  <c r="AP75" i="12" s="1"/>
  <c r="AR74" i="12"/>
  <c r="AR75" i="12" s="1"/>
  <c r="AT74" i="12"/>
  <c r="AT75" i="12" s="1"/>
  <c r="AY90" i="12"/>
  <c r="AV123" i="12"/>
  <c r="AX123" i="12"/>
  <c r="AW127" i="12"/>
  <c r="AY127" i="12"/>
  <c r="AY19" i="12"/>
  <c r="AY33" i="12"/>
  <c r="AY87" i="12"/>
  <c r="AY101" i="12"/>
  <c r="AX19" i="12"/>
  <c r="AY28" i="12"/>
  <c r="AV48" i="12"/>
  <c r="AW56" i="12"/>
  <c r="AY56" i="12"/>
  <c r="AW66" i="12"/>
  <c r="AW74" i="12" s="1"/>
  <c r="AW75" i="12" s="1"/>
  <c r="AY66" i="12"/>
  <c r="AW73" i="12"/>
  <c r="AV79" i="12"/>
  <c r="AV90" i="12"/>
  <c r="AX90" i="12"/>
  <c r="AV101" i="12"/>
  <c r="AX106" i="12"/>
  <c r="AB128" i="12"/>
  <c r="AB129" i="12" s="1"/>
  <c r="AX119" i="12"/>
  <c r="AW19" i="12"/>
  <c r="AV61" i="12"/>
  <c r="AX113" i="12"/>
  <c r="AY119" i="12"/>
  <c r="E128" i="12"/>
  <c r="E129" i="12" s="1"/>
  <c r="D128" i="12"/>
  <c r="D129" i="12" s="1"/>
  <c r="AV119" i="12"/>
  <c r="AW119" i="12"/>
  <c r="AV106" i="12"/>
  <c r="AV113" i="12"/>
  <c r="AW101" i="12"/>
  <c r="AX79" i="12"/>
  <c r="D107" i="12"/>
  <c r="D108" i="12" s="1"/>
  <c r="E107" i="12"/>
  <c r="E108" i="12" s="1"/>
  <c r="AW87" i="12"/>
  <c r="D74" i="12"/>
  <c r="D75" i="12" s="1"/>
  <c r="AV73" i="12"/>
  <c r="AX73" i="12"/>
  <c r="F74" i="12"/>
  <c r="F75" i="12" s="1"/>
  <c r="AX61" i="12"/>
  <c r="AX33" i="12"/>
  <c r="AW33" i="12"/>
  <c r="AV33" i="12"/>
  <c r="AX28" i="12"/>
  <c r="AV28" i="12"/>
  <c r="AW28" i="12"/>
  <c r="E49" i="12"/>
  <c r="E50" i="12" s="1"/>
  <c r="AV19" i="12"/>
  <c r="AW48" i="12"/>
  <c r="AY48" i="12"/>
  <c r="D49" i="12"/>
  <c r="D50" i="12" s="1"/>
  <c r="F49" i="12"/>
  <c r="F50" i="12" s="1"/>
  <c r="H49" i="12"/>
  <c r="H50" i="12" s="1"/>
  <c r="J49" i="12"/>
  <c r="J50" i="12" s="1"/>
  <c r="L49" i="12"/>
  <c r="L50" i="12" s="1"/>
  <c r="N49" i="12"/>
  <c r="N50" i="12" s="1"/>
  <c r="P49" i="12"/>
  <c r="P50" i="12" s="1"/>
  <c r="R49" i="12"/>
  <c r="R50" i="12" s="1"/>
  <c r="T49" i="12"/>
  <c r="T50" i="12" s="1"/>
  <c r="V49" i="12"/>
  <c r="V50" i="12" s="1"/>
  <c r="X49" i="12"/>
  <c r="X50" i="12" s="1"/>
  <c r="Z49" i="12"/>
  <c r="Z50" i="12" s="1"/>
  <c r="AB49" i="12"/>
  <c r="AB50" i="12" s="1"/>
  <c r="AD49" i="12"/>
  <c r="AD50" i="12" s="1"/>
  <c r="AF49" i="12"/>
  <c r="AF50" i="12" s="1"/>
  <c r="AH49" i="12"/>
  <c r="AH50" i="12" s="1"/>
  <c r="AJ49" i="12"/>
  <c r="AJ50" i="12" s="1"/>
  <c r="AL49" i="12"/>
  <c r="AL50" i="12" s="1"/>
  <c r="AN49" i="12"/>
  <c r="AN50" i="12" s="1"/>
  <c r="AP49" i="12"/>
  <c r="AP50" i="12" s="1"/>
  <c r="AR49" i="12"/>
  <c r="AR50" i="12" s="1"/>
  <c r="AT49" i="12"/>
  <c r="AT50" i="12" s="1"/>
  <c r="AW113" i="12"/>
  <c r="AY113" i="12"/>
  <c r="AP107" i="12"/>
  <c r="AP108" i="12" s="1"/>
  <c r="AR107" i="12"/>
  <c r="AR108" i="12" s="1"/>
  <c r="AT107" i="12"/>
  <c r="AT108" i="12" s="1"/>
  <c r="AY49" i="12" l="1"/>
  <c r="AY50" i="12" s="1"/>
  <c r="AX74" i="12"/>
  <c r="AX75" i="12" s="1"/>
  <c r="AX128" i="12"/>
  <c r="AX129" i="12" s="1"/>
  <c r="AX49" i="12"/>
  <c r="AX50" i="12" s="1"/>
  <c r="AY128" i="12"/>
  <c r="AY129" i="12" s="1"/>
  <c r="AW128" i="12"/>
  <c r="AW129" i="12" s="1"/>
  <c r="AV74" i="12"/>
  <c r="AV75" i="12" s="1"/>
  <c r="AV107" i="12"/>
  <c r="AV108" i="12" s="1"/>
  <c r="AX107" i="12"/>
  <c r="AX108" i="12" s="1"/>
  <c r="AY107" i="12"/>
  <c r="AY108" i="12" s="1"/>
  <c r="AY74" i="12"/>
  <c r="AY75" i="12" s="1"/>
  <c r="AW107" i="12"/>
  <c r="AW108" i="12" s="1"/>
  <c r="AV128" i="12"/>
  <c r="AV129" i="12" s="1"/>
  <c r="AW49" i="12"/>
  <c r="AW50" i="12" s="1"/>
  <c r="AV49" i="12"/>
  <c r="AV50" i="12" s="1"/>
</calcChain>
</file>

<file path=xl/comments1.xml><?xml version="1.0" encoding="utf-8"?>
<comments xmlns="http://schemas.openxmlformats.org/spreadsheetml/2006/main">
  <authors>
    <author>Maria Andrea</author>
  </authors>
  <commentList>
    <comment ref="H6" authorId="0" shape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OK la autoevaluacion en cuanto a su forma y a sus resultados.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Algunas casillas están sin la Valoracion (sector productivo, convivencia y manejo de conflictos, atencion educativa a estudiante de dif grupos étnicos)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La institucion envía una autoevaluacion que no corresponde al formato, por tanto no se puede procesar su informacion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La institucion envia el formato sin ninguna valoracion, por tanto la informacion no se puede procesar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Maria Andrea:</t>
        </r>
        <r>
          <rPr>
            <sz val="9"/>
            <color indexed="81"/>
            <rFont val="Tahoma"/>
            <family val="2"/>
          </rPr>
          <t xml:space="preserve">
Faltan casillas por diligenciar (valoración de Apoyo a estudiantes con bajo desempeño)</t>
        </r>
      </text>
    </comment>
  </commentList>
</comments>
</file>

<file path=xl/sharedStrings.xml><?xml version="1.0" encoding="utf-8"?>
<sst xmlns="http://schemas.openxmlformats.org/spreadsheetml/2006/main" count="1235" uniqueCount="454">
  <si>
    <t>El consejo directivo realiza reuniones para tratar temas por ejes de gestión directiva, académica, administrativa y financiera, comunitaria</t>
  </si>
  <si>
    <t>Existen evidencias de las reuniones realizadas por el Consejo Directivo</t>
  </si>
  <si>
    <t>COMPONENTE: Consejo Académico</t>
  </si>
  <si>
    <t>COMPONENTE: Consejo Directivo</t>
  </si>
  <si>
    <t>El consejo académico impacta en el diseño e implementación del pei</t>
  </si>
  <si>
    <t>El objetivo de las reuniones del consejo académico es la implementación del PEI</t>
  </si>
  <si>
    <t>La evaluación del consejo académico permite apropiación de la propuesta pedagógica y los resultados de aprendizaje</t>
  </si>
  <si>
    <t>Existen evidencias de las reuniones realizadas por el Consejo Académico</t>
  </si>
  <si>
    <t>COMPONENTE: Comisión de Evaluación y Promoción</t>
  </si>
  <si>
    <t>Existen evidencias de las reuniones realizadas por las comisiones de evaluación y promoción</t>
  </si>
  <si>
    <t>Las Comisiones de evaluación y promoción han iniciado la socialización del nuevo decreto de evaluación (1290/09)</t>
  </si>
  <si>
    <t>Existen evidencias de las reuniones realizadas por el Comité de Convivencia</t>
  </si>
  <si>
    <t>Existen evidencias de las reuniones realizadas por el Consejo Estudiantil</t>
  </si>
  <si>
    <t>La asamblea de padres de familia participa en algunas decisiones relacionadas al PMI</t>
  </si>
  <si>
    <t>Existen canales de comunicación en la asamblea de padres que facilitan el conocimiento de deberes y derechos de la comunidad educativa</t>
  </si>
  <si>
    <t>PROCESO: CULTURA INSTITUCIONAL</t>
  </si>
  <si>
    <t>COMPONENTE: Mecanismos de Comunicación</t>
  </si>
  <si>
    <t>COMPONENTE: Trabajo en Equipo</t>
  </si>
  <si>
    <t>COMPONENTE: Reconocimiento de Logros</t>
  </si>
  <si>
    <t>COMPONENTE: Identificación y divulgación de buenas prácticas</t>
  </si>
  <si>
    <t>PROCESO: CLIMA ESCOLAR</t>
  </si>
  <si>
    <t>COMPONENTE: Pertenencia y Participación</t>
  </si>
  <si>
    <t>COMPONENTE: Ambiente Físico</t>
  </si>
  <si>
    <t>COMPONENTE: Inducción a los nuevos estudiantes</t>
  </si>
  <si>
    <t>COMPONENTE: Motivación hacia el aprendizaje</t>
  </si>
  <si>
    <t>COMPONENTE: Manual de Convivencia</t>
  </si>
  <si>
    <t>El programa definido por la I.E. involucra a todos los estamentos de la comunidad educativa</t>
  </si>
  <si>
    <t>La comunidad educativa en general conoce el manual de convivencia</t>
  </si>
  <si>
    <t>COMPONENTE: Actividades Extracurriculares</t>
  </si>
  <si>
    <t>COMPONENTE: Bienestar del alumnado</t>
  </si>
  <si>
    <t>El programa es conocido por todos los estamentos que conforman la comunidad educativa</t>
  </si>
  <si>
    <t>COMPONENTE: Manejo de Conflictos</t>
  </si>
  <si>
    <t>COMPONENTE: Manejo de casos difíciles</t>
  </si>
  <si>
    <t>PROCESO: RELACIONES CON EL ENTORNO</t>
  </si>
  <si>
    <t>COMPONENTE: Familias o acudientes</t>
  </si>
  <si>
    <t>La I.E. revisa y evalúa las políticas, procesos de comunicación e intercambio con las familias o acudientes y, con base en estos resultados, realiza los ajustes pertinentes.</t>
  </si>
  <si>
    <t>COMPONENTE: Autoridades Educativas</t>
  </si>
  <si>
    <t>La I.E. tiene políticas de comunicación con las autoridades educativas del sector</t>
  </si>
  <si>
    <t>La I.E. tiene establecido una periocidad de comunicación con las autoridades educativas del sector</t>
  </si>
  <si>
    <t>La I.E revisa y evalúa el impacto y la satisfacción de las comunicaciones entre los diferentes estamentos de la comunidad y las autoridades educativas</t>
  </si>
  <si>
    <t>COMPONENTE: Otras Instituciones</t>
  </si>
  <si>
    <t>COMPONENTE: Sector productivo</t>
  </si>
  <si>
    <t>Las alianzas con el sector productivo le permite a los miembros de la comunidad educativa desarrollar las competencias laborales</t>
  </si>
  <si>
    <t>CODIGO DANE INSTITUCIÓN EDUCATIVA</t>
  </si>
  <si>
    <t>NOMBRE INSTITUCIÓN EDUCATIVA</t>
  </si>
  <si>
    <t>NOMBRE RECTOR</t>
  </si>
  <si>
    <t>ZONA URBANA/ RURAL/URBANA-RURAL</t>
  </si>
  <si>
    <t>BARRIO / INSPECCION</t>
  </si>
  <si>
    <t>CALENDARIO ESCOLAR</t>
  </si>
  <si>
    <t>DIRECCION SEDE PRINCIPAL</t>
  </si>
  <si>
    <t>TELEFONOS</t>
  </si>
  <si>
    <t>FAX</t>
  </si>
  <si>
    <t>PAGINA WEB</t>
  </si>
  <si>
    <t>CORREO ELECTRONICO</t>
  </si>
  <si>
    <t>NUMERO DE SEDES INVOLUCRADAS EN LA FUSIÓN</t>
  </si>
  <si>
    <t>GENERO DE POBLACION ATENDIDA</t>
  </si>
  <si>
    <t>CAPACIDADES EXCEPCIONALES</t>
  </si>
  <si>
    <t>ETNIAS</t>
  </si>
  <si>
    <t>SI</t>
  </si>
  <si>
    <t>POBLACION NECESIDADES EDUCATIVAS ESPECIALES</t>
  </si>
  <si>
    <t>IDENTIFICACIÓN DEL ESTABLECIMIENTO EDUCATIVO</t>
  </si>
  <si>
    <t>MAÑANA</t>
  </si>
  <si>
    <t>FIN DE SEMANA</t>
  </si>
  <si>
    <t>COMPLETA</t>
  </si>
  <si>
    <t xml:space="preserve">JORNADA </t>
  </si>
  <si>
    <t>PROMEDIO</t>
  </si>
  <si>
    <t>PROMEDIO GENERAL PROCESO DIRECCIONAMIENTO ESTRATEGICO Y HORIZONTE INSTITUCIONAL</t>
  </si>
  <si>
    <t>PROMEDIO GENERAL PROCESO GESTIÓN ESTRATÉGICA</t>
  </si>
  <si>
    <t>CONSOLIDADO ÁREA DE GESTIÓN DIRECTIVA</t>
  </si>
  <si>
    <t>PROMEDIO TOTAL AREA GESTIÓN DIRECTIVA</t>
  </si>
  <si>
    <t>DIRECCIONAMIENTO ESTRATEGICO Y HORIZONTE INSTITUCIONAL</t>
  </si>
  <si>
    <t>GESTIÓN ESTRATÉGICA</t>
  </si>
  <si>
    <t>GOBIERNO ESCOLAR</t>
  </si>
  <si>
    <t>CLIMA ESCOLAR</t>
  </si>
  <si>
    <t>Familias o acudientes</t>
  </si>
  <si>
    <t>Misión, visión y principios, en el marco de una institución integrada</t>
  </si>
  <si>
    <t>Metas Institucionales</t>
  </si>
  <si>
    <t>Conocimiento y apropiación del direccionamiento</t>
  </si>
  <si>
    <t>Política de integración de personas con capacidades disímiles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</si>
  <si>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</si>
  <si>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</si>
  <si>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</si>
  <si>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</si>
  <si>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</si>
  <si>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Consejo Directivo</t>
  </si>
  <si>
    <t>Consejo Académico</t>
  </si>
  <si>
    <t>Comisión de Evaluación y Promoción</t>
  </si>
  <si>
    <t>Mecanismos de Comunicación</t>
  </si>
  <si>
    <t>Trabajo en Equipo</t>
  </si>
  <si>
    <t>Reconocimiento de Logros</t>
  </si>
  <si>
    <t>Identificación y divulgación de buenas prácticas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</si>
  <si>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</si>
  <si>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</si>
  <si>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</si>
  <si>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</si>
  <si>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</si>
  <si>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</si>
  <si>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</si>
  <si>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</si>
  <si>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</si>
  <si>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Autoridades Educativas</t>
  </si>
  <si>
    <t>Otras Instituciones</t>
  </si>
  <si>
    <t xml:space="preserve"> Sector productivo</t>
  </si>
  <si>
    <t>Jornada Escolar</t>
  </si>
  <si>
    <t>PROMEDIO GENERAL PROCESO GOBIERNO ESCOLAR</t>
  </si>
  <si>
    <t>PROMEDIO GENERAL PROCESO CLIMA ESCOLAR</t>
  </si>
  <si>
    <t>PROMEDIO GENERAL PROCESO RELACIONES CON EL ENTORNO</t>
  </si>
  <si>
    <t>PROMEDIO GENERAL ÁREA DIRECTIVA</t>
  </si>
  <si>
    <t>Opciones didácticas para las áreas, asignaturas y proyectos transversales</t>
  </si>
  <si>
    <t>Estrategias para las tareas escolares</t>
  </si>
  <si>
    <t>Uso articulado de los recursos para el aprendizaje</t>
  </si>
  <si>
    <t>CULTURA INSTITUCIONAL</t>
  </si>
  <si>
    <t>Uso pedagógico de las evaluaciones externas</t>
  </si>
  <si>
    <t>Seguimiento a la asistencia</t>
  </si>
  <si>
    <t>Apoyo pedagógico para estudiantes con dificultades de aprendizaje</t>
  </si>
  <si>
    <t>Programas para la adecuación y embellecimiento de la planta física</t>
  </si>
  <si>
    <t>Adquisición de los recursos para el aprendizaje</t>
  </si>
  <si>
    <t>Mantenimiento de equipos y recursos para el aprendizaje</t>
  </si>
  <si>
    <t>Asignación Académica</t>
  </si>
  <si>
    <t>Evaluación del Desempeño</t>
  </si>
  <si>
    <t>Estímulos</t>
  </si>
  <si>
    <t>Apoyo a la investigación</t>
  </si>
  <si>
    <t>Contabilidad</t>
  </si>
  <si>
    <t>TALENTO HUMANO</t>
  </si>
  <si>
    <t>ACCESIBILIDAD</t>
  </si>
  <si>
    <t>Necesidades y expectativas de los estudiantes</t>
  </si>
  <si>
    <t>Uso de la planta física y de los medios</t>
  </si>
  <si>
    <t>Seguimiento al uso de los espacios</t>
  </si>
  <si>
    <t>Participación de los estudiantes</t>
  </si>
  <si>
    <t>COMPONENTE: Consejo de Padres de Familia</t>
  </si>
  <si>
    <t>COMPONENTE: Asamblea de Padres de Familia</t>
  </si>
  <si>
    <t>COMPONENTE: Consejo Estudiantil</t>
  </si>
  <si>
    <t>COMPONENTE: Comité de Convivencia</t>
  </si>
  <si>
    <t>Comité de Convivencia</t>
  </si>
  <si>
    <t>Consejo Estudiantil</t>
  </si>
  <si>
    <t>Asamblea de Padres de Familia</t>
  </si>
  <si>
    <t>Consejo de Padres</t>
  </si>
  <si>
    <t>No.</t>
  </si>
  <si>
    <t>DESCRIPTOR</t>
  </si>
  <si>
    <t>PROCEDIMIENTO</t>
  </si>
  <si>
    <t>INSTRUCTIVO- DILIGENCIAMIENTO F7 RECOLECCION INFORMACION LINEA BASE</t>
  </si>
  <si>
    <t>Con el propósito de unificar el diligenciamiento del instrumento, se elaboro el instructivo con el procedimiento para cada descriptor o item.</t>
  </si>
  <si>
    <t>ENTIDAD TERRITORIAL CERTIFICADA</t>
  </si>
  <si>
    <t>MUNICIPIO</t>
  </si>
  <si>
    <t>Registre número de FAX donde se pueda enviar información a la I.E.</t>
  </si>
  <si>
    <t>Registre completo la dirección de la página WEB de la I.E.</t>
  </si>
  <si>
    <t>DILIGENCIAMIENTO DE CADA UNA DE LAS ÁREAS DE GESTIÓN</t>
  </si>
  <si>
    <t>Los instrumentos no se pueden modificar, se han estructurado de tal manera que al digitar el número se registran los promedios y la estadísta en el gráfico</t>
  </si>
  <si>
    <t>Según la información recolectada con participación de los directivos docentes y las evidencias que pueda observar, digite el número correspondiente (1, 2, 3 o 4) en cada una de las variables.</t>
  </si>
  <si>
    <r>
      <t xml:space="preserve">El direccionamiento estratégico es de una I.E. integrada </t>
    </r>
    <r>
      <rPr>
        <b/>
        <sz val="9"/>
        <rFont val="Arial"/>
        <family val="2"/>
      </rPr>
      <t>*</t>
    </r>
  </si>
  <si>
    <t>La misión y visión son pertinentes en cuanto a la realidad y necesidades de la institución *</t>
  </si>
  <si>
    <t>La misión y visión son pertinentes en cuanto a la realidad y necesidades del entorno *</t>
  </si>
  <si>
    <t>El PEI, los planes y proyectos están apropiados por la comunidad en general *</t>
  </si>
  <si>
    <t>La misión, visión y principios institucionales son conocidos por la comunidad en general *</t>
  </si>
  <si>
    <t>La misión, visión y principios institucionales son sometidos a revisión periodica *</t>
  </si>
  <si>
    <t>El mejoramiento continuo de la institución origina ajustes en la misión y visión *</t>
  </si>
  <si>
    <t>Las metas institucionales son cuantificables *</t>
  </si>
  <si>
    <t>Las metas institucionales son conocidas por la totalidad de la comunidad *</t>
  </si>
  <si>
    <t>Las metas institucionales responden a la atención de población diversa y vulnerable *</t>
  </si>
  <si>
    <t>La I.E. hace evaluación periódica a las metas institucionales *</t>
  </si>
  <si>
    <t>Las metas institucionales son sometidas a revisión periódica  *</t>
  </si>
  <si>
    <t>La I.E. emplea estrategias que le permitan trabajar con población diversa y vulnerable</t>
  </si>
  <si>
    <t>Los medios de difusión son pertinentes ante la necesidad de la comunidad en general en cuanto a la apropiación del direccionamiento *</t>
  </si>
  <si>
    <t>La evaluación del direccionamiento estratégico es periódica y orienta el mejoramiento de la I.E. *</t>
  </si>
  <si>
    <t>La I.E. tiene implementado medios de divulgación de direccionamiento estratégico a la comunidad en general que permitan su apropiación  *</t>
  </si>
  <si>
    <t>La I.E. tiene conocimiento sobre las necesidades de los diferentes grupos poblacionales o diversidad cultural  *</t>
  </si>
  <si>
    <t>Las necesidades de de los diferentes grupos poblacionales o diversidad cultural son conocidas por toda la comunidad  *</t>
  </si>
  <si>
    <t>La I.E. desarrolla mecanismos de seguimiento  y evaluación a las necesidades prioritarias de los diferentes grupos poblacionales o diversidad cultural  *</t>
  </si>
  <si>
    <t>La I.E. cuenta con criterios definidos para su manejo *</t>
  </si>
  <si>
    <t>La I.E. cuenta con  criterios definidos para la atención a la diversidad  *</t>
  </si>
  <si>
    <t>La I.E. evalúa periódicamente la eficiencia y pertinencia de los criterios establecidos para su manejo y la atención a la diversidad *</t>
  </si>
  <si>
    <t>Se han asignado responsabilidades a los diferentes actores de la comunidad educativa para que se trabaje en equipo  en el manejo institucional y la atención a la diversidad *</t>
  </si>
  <si>
    <t>Existencia de planes, proyectos y acciones articuladas *</t>
  </si>
  <si>
    <t>Los planes, proyectos y acciones son reconocidos por la comunidad en general *</t>
  </si>
  <si>
    <t>Los planes, proyectos y acciones son evaluados y ajustados periódicamente según requerimientos *</t>
  </si>
  <si>
    <t>La I.E. cuenta con estrategias pedagógicas coherentes con el horizonte institucional *</t>
  </si>
  <si>
    <t>Las estrategias pedagógicas son articuladas en todas las sedes, niveles y grados *</t>
  </si>
  <si>
    <t xml:space="preserve">Las estrategias pedagógicas son conocidas por la comunidad en general </t>
  </si>
  <si>
    <t>Las estrategias pedagógicas son evaluadas y ajustas periódicamente según las necesidades  *</t>
  </si>
  <si>
    <t>Existe un procedimiento establecido para obtener la información histórica de la evaluación interna y externa de  años anteriores *</t>
  </si>
  <si>
    <t>Los resultados son tomados para hacer los ajustes respectivos *</t>
  </si>
  <si>
    <t>Existe un procedimiento institucional de evaluación único para todas las sedes *</t>
  </si>
  <si>
    <t>Participan todos los estamentos de la comunidad educativa en la evaluación institucional *</t>
  </si>
  <si>
    <t>Los resultados de la evaluación institucional son tenidos en cuenta para hacer ajustes y mejoras en el sistema *</t>
  </si>
  <si>
    <t>El proceso evaluativo es revisado periódicamente  *</t>
  </si>
  <si>
    <t>El proceso evaluativo es sometido a ajustes y mejoras  *</t>
  </si>
  <si>
    <t>Existe un consejo directivo operante  *</t>
  </si>
  <si>
    <t>El cronograma de trabajo del Consejo Directivo apunta a las necesidades de la institución *</t>
  </si>
  <si>
    <t>La evaluación periódica del consejo directivo permite el mejoramiento de la I.E. *</t>
  </si>
  <si>
    <t>El consejo académico apoya la implementación del proyecto pedagógico, resuelve dificultades presentadas en el proceso y orienta ajustes *</t>
  </si>
  <si>
    <t>El consejo académico orienta ajustes a la atención a población con necesidades de la diversidad *</t>
  </si>
  <si>
    <t>El consejo académico realiza reuniones para tratar asuntos relacionados a las pruebas de estado, PMI, modelo pedagógico, currículo y estándares *</t>
  </si>
  <si>
    <t>La I.E. ha conformado las comisiones de evaluación y promoción por grados *</t>
  </si>
  <si>
    <t>Las comisiones de evaluación y promoción han establecido parámetros evaluativos que favorezcan la integración y la atención a la diversidad *</t>
  </si>
  <si>
    <t>La comisión de evaluación y promoción evalúa los resultados de sus acciones y decisiones y los utiliza para fortalecer su trabajo. *</t>
  </si>
  <si>
    <t>Existe un comité de convivencia operante  *</t>
  </si>
  <si>
    <t>El cronograma de trabajo del comité de convivencia apunta a analizar y plantear soluciones a los problemas de convivencia que se presentan en la institución *</t>
  </si>
  <si>
    <t>Los miembros del comité de convivencia participan activamente en la toma de decisiones  *</t>
  </si>
  <si>
    <t>La evaluación periódica del comité de convivencia  se enfoca a los resultados de sus acciones y decisiones y los utiliza para fortalecer su trabajo *</t>
  </si>
  <si>
    <t>El Consejo estudiantil ha sido elegido democráticamente *</t>
  </si>
  <si>
    <t>El Consejo Estudiantil es reconocido como instancia de representación de los intereses de todos los estudiantes de la I.E. *</t>
  </si>
  <si>
    <t>La evaluación periódica del consejo estudiantil  se enfoca en evaluar los resultados de sus acciones y decisiones y los utiliza para fortalecer su trabajo *</t>
  </si>
  <si>
    <t>La I.E. tiene conformada la asamblea de padres de familia *</t>
  </si>
  <si>
    <t>El Consejo Estudiantil realiza reuniones para tratar asuntos relacionados con los intereses y NEE de los estudiantes *</t>
  </si>
  <si>
    <t>La I.E. tiene mecanismos que le permiten evaluar el funcionamiento de la asamblea de padres *</t>
  </si>
  <si>
    <t>Existe en la I.E. conformado el consejo de padres *</t>
  </si>
  <si>
    <t>El cronograma de trabajo del consejo de padres apunta a apoyar al rector en el marco del PMI</t>
  </si>
  <si>
    <t>La evaluación periódica del consejo de padres  se enfoca a los resultados de sus acciones y decisiones y los utiliza para fortalecer su trabajo *</t>
  </si>
  <si>
    <t>Existen evidencias de las reuniones realizadas por el Consejo de padres de familia</t>
  </si>
  <si>
    <t>La I.E. utiliza diferentes sistemas de comunicación  *</t>
  </si>
  <si>
    <t>La información es diferente según estamentos de la comunidad educativa *</t>
  </si>
  <si>
    <t>La I.E. utiliza diferentes medios informativos y de actualización *</t>
  </si>
  <si>
    <t>La I.E. utiliza evalúa los diferentes medios informativos utilizados  *</t>
  </si>
  <si>
    <t>Existencia de evidencia de trabajo en equipo conformado por miembros de la comunidad en general *</t>
  </si>
  <si>
    <t>La I.E. utiliza estrategias para fortalecer el trabajo en equipo *</t>
  </si>
  <si>
    <t>La I.E. evidencia proyectos realizados con apoyo de equipos de trabajo *</t>
  </si>
  <si>
    <t>Los equipos constituidos apoyan actualmente el mejoramiento institucional *</t>
  </si>
  <si>
    <t>La I.E. tiene definido un sistema de estímulos y reconocimiento a los diferentes actores de la comunidad educativa *</t>
  </si>
  <si>
    <t>El sistema de estímulos y reconocimiento es parte de la cultura, políticas y prácticas inclusivas de la I.E. *</t>
  </si>
  <si>
    <t>La I.E. evalúa periódicamente el sistema de estímulos y reconocimiento y haces los ajustes pertinentes  *</t>
  </si>
  <si>
    <t>La I.E. desarrolla reuniones de socialización de buenas prácticas a la comunidad en general *</t>
  </si>
  <si>
    <t>La I.E. tiene definidas políticas de divulgación de buenas prácticas pedagógicas, administrativas y culturales que reconocen la diversidad *
de la población en todos sus componentes de
gestión.</t>
  </si>
  <si>
    <t>La I.E. tiene definidos procedimientos de divulgación de buenas prácticas a toda la comunidad en general *</t>
  </si>
  <si>
    <t>La I.E. evalúa el impacto de la socialización de la divulgación de buenas prácticas a la comunidad en general *</t>
  </si>
  <si>
    <t>Los estudiantes de la I.E. conocen el Horizonte Institucional y se sientes orgullosos de pertenecer a ella *</t>
  </si>
  <si>
    <t>Los estudiantes participan y se integran con todos los estamentos de la comunidad educativa en las actividades internas y externas que se realizan *</t>
  </si>
  <si>
    <t>La I.E. evalúa periódicamente los aspectos de pertenencia y participación realizando ajustes para promover y reforzar el sentido de apropiación institucional por parte de los estudiantes *</t>
  </si>
  <si>
    <t>Las sedes que conforman la I.E. cuentan con espacios amplios y suficientes, los cuales brindan un ambiente de aprendizaje y convivencia de la diversidad de sus miembros *</t>
  </si>
  <si>
    <t>Las plantas físicas son usadas adecuadamente fuera de la jornada escolar ordinaria  *</t>
  </si>
  <si>
    <t>La I.E. evalúa periódicamente sus espacios y dotaciones, buscando estrategias que permitan su mejoramiento  *</t>
  </si>
  <si>
    <t>La I.E. cuenta con un programa estructurado de inducción y acogida para estudiantes nuevos y sus familias *</t>
  </si>
  <si>
    <t>El programa estructurado está apoyado en materiales y estrategias que se adaptan a las condiciones personales, sociales y culturales de todos los integrantes  *</t>
  </si>
  <si>
    <t>La I.E hace al inicio del año escolar la inducción a todos los estudiantes nuevos y sus familias *</t>
  </si>
  <si>
    <t>La I.E. evalúa sistemáticamente la efectividad del programa de inducción y realiza los ajustes pertinentes *</t>
  </si>
  <si>
    <t>La I.E tiene definido un programa que permite mantener el entusiasmo y motivación de los estudiantes hacia el aprendizaje *</t>
  </si>
  <si>
    <t>La I.E. evalúa periódicamente los resultados del programa y realiza acciones para retroalimentarlo *</t>
  </si>
  <si>
    <t>La I.E da a conocer a la comunidad educativa en general el programa definido para mantener el entusiasmo y motivación hacia el aprendizaje *</t>
  </si>
  <si>
    <t>La I.E. tiene un manual de convivencia que favorece un clima organizacional armónico entre los diferentes estamentos de la comunidad educativa  *</t>
  </si>
  <si>
    <t>El manual de convivencia esta acorde al PEI, fomentando el respeto y la valoración de la diversidad *</t>
  </si>
  <si>
    <t>La I.E somete a revisión el manual de convivencia en forma periódica para buscar el mejoramiento continuo *</t>
  </si>
  <si>
    <t>La I.E. posee políticas claras y coherentes con las actividades extracurriculares *</t>
  </si>
  <si>
    <t>La I.E. tiene definido el programa de las actividades extracurriculares *</t>
  </si>
  <si>
    <t>El programa está diseñado para complementar la formación de los estudiantes en los aspectos sociales, artísticos, deportivos, emocionales, éticos, etc. *</t>
  </si>
  <si>
    <t>La I.E. revisa y evalúa periódicamente la efectividad de su política relativa a las actividades extracurriculares y realiza los ajustes pertinentes para garantizar la participación de todos *</t>
  </si>
  <si>
    <t>La I.E. tiene definido un programa de promoción del bienestar de los estudiantes para aquellos que presentan necesidades *</t>
  </si>
  <si>
    <t>La I.E. a vinculado otras entidades para el apoyo del programa *</t>
  </si>
  <si>
    <t>La institución evalúa periódica y sistemáticamente los resultados y el impacto de su programa de promoción de bienestar de los estudiantes, y realiza acciones para mejorarlo o fortalecerlo *</t>
  </si>
  <si>
    <t>El comité de convivencia institucional, es reconocido por la comunidad educativa y busca el apoyo para dar soluciones a los conflictos que se presentan *</t>
  </si>
  <si>
    <t>El comité de convivencia ha planeado actividades para fortalecer la convivencia involucrando a todos los estamentos de la comunidad educativa *</t>
  </si>
  <si>
    <t>La I.E. evalúa las actividades realizadas por el comité de convivencia, y propone actividades de mejoramiento en pro del desarrollo de competencias para la convivencia y el respeto a la diversidad *</t>
  </si>
  <si>
    <t>La I.E ha establecido criterios claros para manejar casos difíciles como problemas psicológicos, consumo de sustancias psicoactivas, dificultades en la socialización  *</t>
  </si>
  <si>
    <t>La I.E. posee programa acordes para la prevenir situaciones de riesgo y manejar los casos difíciles  *</t>
  </si>
  <si>
    <t>La I.E. posee convenios con otras entidades que apoyen el programa para prevenir situaciones de riesgo y manejar los casos difíciles *</t>
  </si>
  <si>
    <t>La I.E. evalúa periódicamente la eficacia de las políticas, los mecanismos y recursos que utiliza para prevenir situaciones de riesgo y manejar los casos difíciles, y aplica acciones para mejorarlos *</t>
  </si>
  <si>
    <t>La I.E. tiene establecido canales de comunicación e interacción con las familias o acudientes  *</t>
  </si>
  <si>
    <t>Los canales de comunicación se ha definido según el tipo y la periodicidad de la información  *</t>
  </si>
  <si>
    <t>La I.E realiza un intercambio de información con las familias o acudientes en el marco de la política definida, facilitando la solución oportuna de los problemas *</t>
  </si>
  <si>
    <t>La I.E. revisa y evalúa las políticas, procesos de comunicación e intercambio con las familias o acudientes y, con base en estos resultados, realiza los ajustes pertinentes *</t>
  </si>
  <si>
    <t>La I.E desarrolla actividades pedagógicas con otras instituciones del contexto *</t>
  </si>
  <si>
    <t>La I.E tiene acuerdos de apoyo a proyectos interinstitucionales *</t>
  </si>
  <si>
    <t>La I.E reconoce las alianzas con proyectos interinstitucionales *</t>
  </si>
  <si>
    <t>La I.E evalúa el impacto de las alianzas *</t>
  </si>
  <si>
    <t>La I.E tiene alianzas con el sector productivo  *</t>
  </si>
  <si>
    <t>La I.E tiene objetivos comunes con el sector productivo  *</t>
  </si>
  <si>
    <t>La I.E evalúa periódicamente las alianzas con el sector productivo *</t>
  </si>
  <si>
    <t>Los Items que aparecen con * son tomados de la Serie Guía Nº 34 "Guía para el mejoramiento institucional" del MEN. Los otros se ha elaborado para fortalecer el objetivo de la aplicación del instrumento</t>
  </si>
  <si>
    <t>RELACIONES CON EL ENTORNO</t>
  </si>
  <si>
    <t>APOYO FINANCIERO Y CONTABLE</t>
  </si>
  <si>
    <t>PLANTA DOCENTE Y ADMINISTRATIVA</t>
  </si>
  <si>
    <t>NUMERO DE SEDES INVOLUCRADAS EN LA INTEGRACION</t>
  </si>
  <si>
    <t>Registre el número de estudiantes atendidos</t>
  </si>
  <si>
    <t>POBLACION ATENDIDA-TOTAL:</t>
  </si>
  <si>
    <t>MEDIA:</t>
  </si>
  <si>
    <r>
      <t xml:space="preserve">Favor diligenciar el instrumento en letra imprenta legible, eso facilita la sistematización.
Hacer firmar por el docente y rector, la totalidad de las hojas en el extremo inferior derecho, ademas de las firmas de la última hoja.
</t>
    </r>
    <r>
      <rPr>
        <b/>
        <u/>
        <sz val="10"/>
        <color indexed="8"/>
        <rFont val="Arial Narrow"/>
        <family val="2"/>
      </rPr>
      <t>ENTREGABLES:</t>
    </r>
    <r>
      <rPr>
        <sz val="10"/>
        <color indexed="8"/>
        <rFont val="Arial Narrow"/>
        <family val="2"/>
      </rPr>
      <t xml:space="preserve"> Instrumento de recolección información linea base diligenciado y firmado por el rector, docente, interventor (si asiste), funcionario de la Secretaría de Educación.
Sin esas firmas se da por no realizada la visita, recuerde que si llega a la sede y no es posible realizar la visita, debe comunicarse inmediatamente con la coordinación del proyecto para reasignar el el E.E. a visitar.</t>
    </r>
  </si>
  <si>
    <t>X</t>
  </si>
  <si>
    <t>BASICA PRIMARIA</t>
  </si>
  <si>
    <t>BASICA SECUNDARIA</t>
  </si>
  <si>
    <t xml:space="preserve">PREESCOLAR: </t>
  </si>
  <si>
    <t>NO</t>
  </si>
  <si>
    <t>ÁREA DE GESTIÓN: DIRECTIVA</t>
  </si>
  <si>
    <t>PROCESO: DIRECCIONAMIENTO ESTRATEGICO Y HORIZONTE INSTITUCIONAL</t>
  </si>
  <si>
    <t>ITEMS</t>
  </si>
  <si>
    <t>VALORACION</t>
  </si>
  <si>
    <t>COMPONENTE: Misión, visión y principios, en el marco de una institución integrada</t>
  </si>
  <si>
    <t>Nº</t>
  </si>
  <si>
    <t>COMPONENTE: Metas Institucionales</t>
  </si>
  <si>
    <t xml:space="preserve">Existencia del pei actualizado </t>
  </si>
  <si>
    <t xml:space="preserve">Existencia del plan operativo actualizado </t>
  </si>
  <si>
    <t>Registro de matricula bruta por niveles de educación</t>
  </si>
  <si>
    <t>Registro de matricula neta por niveles de educación</t>
  </si>
  <si>
    <t>Registro de intensidad horaria ejecutada por niveles de eduación</t>
  </si>
  <si>
    <t>Registro de retención por niveles de educación</t>
  </si>
  <si>
    <t>Registro de ausentismo por niveles de educación</t>
  </si>
  <si>
    <t>Registro de deserción por niveles de educación</t>
  </si>
  <si>
    <t>COMPONENTE: Conocimiento y apropiación del direccionamiento</t>
  </si>
  <si>
    <t>Existencia de difusión del direccionamiento y horizonte institucional</t>
  </si>
  <si>
    <t>VALORACION:   1. No se cumple      2. Se cumple aceptablemente     3. Se cumple satisfactoriamente      4. Se cumple plenamente</t>
  </si>
  <si>
    <t>COMPONENTE: Política de integración de personas con capacidades disímiles o diversidad cultural</t>
  </si>
  <si>
    <t>La I.E. cuenta con información sobre personas de los diferentes grupos poblacionales o diversidad cultural</t>
  </si>
  <si>
    <t>PROCESO: GESTIÓN ESTRATÉGICA</t>
  </si>
  <si>
    <t>COMPONENTE: Liderazgo</t>
  </si>
  <si>
    <t>COMPONENTE: Articulación de planes, proyectos y acciones</t>
  </si>
  <si>
    <t>Los planes, proyectos y acciones de las diferentes sedes son manejados como institucionales</t>
  </si>
  <si>
    <t>COMPONENTE: Estrategia pedagógica</t>
  </si>
  <si>
    <t>COMPONENTE: Uso de información (interna y externa) para la toma de decisiones</t>
  </si>
  <si>
    <t>Los resultados de pruebas externas son tenidos en cuenta como parte del proceso evaluativo</t>
  </si>
  <si>
    <t>Los resultados de evaluación de desempeño son tenidos en cuenta como parte del proceso evaluativo</t>
  </si>
  <si>
    <t>La comunidad educativa en general participa en el análisis del proceso evaluativo</t>
  </si>
  <si>
    <t>Los resultados evaluativos son útiles en el diseño del PMI</t>
  </si>
  <si>
    <t>Los resultados evaluativos son socializados a toda la comunidad</t>
  </si>
  <si>
    <t>La comunidad en general participa en el seguimiento de los resultados evaluativos</t>
  </si>
  <si>
    <t>Los resultados evaluativos actualizados permiten el mejoramiento de la institución y el diseño del PMI</t>
  </si>
  <si>
    <t>Se lleva registro del índice de impacto del PMI en la comunidad en general</t>
  </si>
  <si>
    <t>COMPONENTE: Seguimiento y autoevaluación</t>
  </si>
  <si>
    <t xml:space="preserve">Existen resultados de las autoevaluaciones institucionales de años anteriores </t>
  </si>
  <si>
    <t>PROCESO: GOBIERNO ESCOLAR</t>
  </si>
  <si>
    <t>La agenda del consejo directivo y su cumplimiento es de conocimiento de toda la comunidad</t>
  </si>
  <si>
    <t xml:space="preserve">El consejo directivo realiza reuniones para tratar temas por ejes de gestión de  calidad, cobertura y eficiencia </t>
  </si>
  <si>
    <t>DIRECTIVOS DOCENTES: 2</t>
  </si>
  <si>
    <t>RURAL</t>
  </si>
  <si>
    <t>URBANA</t>
  </si>
  <si>
    <t>DEPARTAMENTO</t>
  </si>
  <si>
    <t>CUNDINAMARCA</t>
  </si>
  <si>
    <t>URBANA Y RURAL</t>
  </si>
  <si>
    <t>SEMANAS LECTIVAS</t>
  </si>
  <si>
    <t>PERIODOS ACADÉMICOS</t>
  </si>
  <si>
    <t xml:space="preserve">MAÑANA </t>
  </si>
  <si>
    <t>UNICA</t>
  </si>
  <si>
    <t>MIXTO: X</t>
  </si>
  <si>
    <t>MASCULINO:</t>
  </si>
  <si>
    <t>FEMENINO:</t>
  </si>
  <si>
    <t>INTEGRADAS AL AULA EN LA EDUCACIÓN FORMAL: X</t>
  </si>
  <si>
    <t>NO INTEGRADAS AL AULA EN LA EDUCACIÓN FORMAL</t>
  </si>
  <si>
    <t>EN AULAS ESPECIALES</t>
  </si>
  <si>
    <t>EN AULAS DE EDUCACIÓN FORMAL</t>
  </si>
  <si>
    <t xml:space="preserve">NO OFRECE EDUCACIÓN PARA ESTE TIPO DE POBLACIÓN             </t>
  </si>
  <si>
    <t>DEPARTAMENTO DE CUNDINAMARCA</t>
  </si>
  <si>
    <t>MATRIZ DE AUTOEVALUACIÓN ANEXO 1 GUIA 34</t>
  </si>
  <si>
    <t>LA SALLE</t>
  </si>
  <si>
    <t>SANTIAGO PEREZ</t>
  </si>
  <si>
    <t>QUEVEDO Z</t>
  </si>
  <si>
    <t>RIO FRIO</t>
  </si>
  <si>
    <t>INDUSTRIAL</t>
  </si>
  <si>
    <t>LUIS ORJUELA</t>
  </si>
  <si>
    <t>LA GRANJA</t>
  </si>
  <si>
    <t>LICEO INTEGRADO</t>
  </si>
  <si>
    <t>SAN JORGE</t>
  </si>
  <si>
    <t>CONSOLIDADO</t>
  </si>
  <si>
    <t>AREA</t>
  </si>
  <si>
    <t>PROCESO</t>
  </si>
  <si>
    <t>COMPONENTE</t>
  </si>
  <si>
    <t>EXISTENCIA</t>
  </si>
  <si>
    <t>PERTINENCIA</t>
  </si>
  <si>
    <t>APROPIACION</t>
  </si>
  <si>
    <t>MEJORAMIENTO CONTINUO</t>
  </si>
  <si>
    <t>GESTION DIRECTIVA</t>
  </si>
  <si>
    <t>Misión, Vision y principios</t>
  </si>
  <si>
    <t>Metas institucionales</t>
  </si>
  <si>
    <t>Conocimiento y apropiacion del direccionamiento</t>
  </si>
  <si>
    <t>Política de inclusion de personas de diferentes grupos poblacionales o diversidad cultural</t>
  </si>
  <si>
    <t>TOTAL</t>
  </si>
  <si>
    <t>GESTION ESTRATEGICA</t>
  </si>
  <si>
    <t>Articulación de Planes, proyecto y acciones</t>
  </si>
  <si>
    <t>Estrategia Pedagógica</t>
  </si>
  <si>
    <t>Uso de Información interna e externa) para la toma de decisiones</t>
  </si>
  <si>
    <t>Seguimiento y evaluación</t>
  </si>
  <si>
    <t>Comité de Conviviencia</t>
  </si>
  <si>
    <t>Personero Estudiantil</t>
  </si>
  <si>
    <t>Consejo de Padres de Familia</t>
  </si>
  <si>
    <t>Identificación y Divulgación de buenas prácticas</t>
  </si>
  <si>
    <t>Motivación hacia el Aprendizaje</t>
  </si>
  <si>
    <t>Bienestar del Alumnado</t>
  </si>
  <si>
    <t>Manejo de Comflictos</t>
  </si>
  <si>
    <t>Sector Productivo</t>
  </si>
  <si>
    <t>TOTAL PROCESO</t>
  </si>
  <si>
    <t>PORCENTAJES</t>
  </si>
  <si>
    <t>GESTION ACADEMICA</t>
  </si>
  <si>
    <t>DISEÑO PEDAGOGICO (CURRICULAR)</t>
  </si>
  <si>
    <t>Plan de Estudios</t>
  </si>
  <si>
    <t>Enfoque Metodológico</t>
  </si>
  <si>
    <t>Recursos para el Aprendizaje</t>
  </si>
  <si>
    <t>Evaluacion</t>
  </si>
  <si>
    <t>PRACTICAS PEDAGOGICAS</t>
  </si>
  <si>
    <t>Uso de los tiempos para el aprendizaje</t>
  </si>
  <si>
    <t>GESTION DEL AULA</t>
  </si>
  <si>
    <t>Relación Pedagógica</t>
  </si>
  <si>
    <t>Planeación de Clases</t>
  </si>
  <si>
    <t>Estilo Pedagógico</t>
  </si>
  <si>
    <t>Evaluación en el Aula</t>
  </si>
  <si>
    <t>SEGUIMIENTO ACADEMICO</t>
  </si>
  <si>
    <t>Seguimiento a los resultados académicos</t>
  </si>
  <si>
    <t>Actividades de Recuperación</t>
  </si>
  <si>
    <t>Seguimiento a los Egresados</t>
  </si>
  <si>
    <t>GESTION ADMINISTRATIVA Y FINANCIERA</t>
  </si>
  <si>
    <t>APOYO A LA GESTION ACADEMICA</t>
  </si>
  <si>
    <t>Proceso de Matrícula</t>
  </si>
  <si>
    <t>Archivo Académico</t>
  </si>
  <si>
    <t>Boletines de Calificaciones</t>
  </si>
  <si>
    <t>ADMINISTRACION DE LA PLANTA FISICA Y DE LOS RECURSOS</t>
  </si>
  <si>
    <t>Mantenimiento de la Planta Física</t>
  </si>
  <si>
    <t>Suministros y Dotación</t>
  </si>
  <si>
    <t>Seguridad y Protección</t>
  </si>
  <si>
    <t>ADMINISTRACION DE SERVICIOS COMPLEMENTARIOS</t>
  </si>
  <si>
    <t>Servicios de Transporte, Restaurante, cafetería y Salud (enfermería, odontología, psicología)</t>
  </si>
  <si>
    <t>Apoyo a estudiantes con bajo desempeño académico o con dificultades de inteacción</t>
  </si>
  <si>
    <t>Perfiles</t>
  </si>
  <si>
    <t xml:space="preserve">Inducción  </t>
  </si>
  <si>
    <t>Formación y Capacitación</t>
  </si>
  <si>
    <t>Pertenencia del personal vinculado</t>
  </si>
  <si>
    <t>Convivencia y Manejo de Conflictos</t>
  </si>
  <si>
    <t>Bienestar del Talento Humano</t>
  </si>
  <si>
    <t>Presupuesto Anual del Fondo de Servicios Educativos</t>
  </si>
  <si>
    <t>Ingresos y Gastos</t>
  </si>
  <si>
    <t>Control Fiscal</t>
  </si>
  <si>
    <t>GESTION DE LA COMUNIDAD</t>
  </si>
  <si>
    <t>Atención educativa a grupos poblacionales en situación de vulnerabilidad que experimentan barreras al aprendizaje y participación</t>
  </si>
  <si>
    <t>Atención educativa a estudiantes pertenecientes a grupos étnicos</t>
  </si>
  <si>
    <t>Proyectos de Vida</t>
  </si>
  <si>
    <t>PROYECCION A LA COMUNIDAD</t>
  </si>
  <si>
    <t>Escuela de Padres</t>
  </si>
  <si>
    <t>Oferta de Servicios a la Comunidad</t>
  </si>
  <si>
    <t>Servicio Social Estudiantil</t>
  </si>
  <si>
    <t>PARTICIPACION Y CONVIVENCIA</t>
  </si>
  <si>
    <t>Asamblea y Consejo de Padres de Familia</t>
  </si>
  <si>
    <t>Participación de las Familias</t>
  </si>
  <si>
    <t>PREVENCION DE RIESGOS</t>
  </si>
  <si>
    <t>Prevención de Riesgos Físicos</t>
  </si>
  <si>
    <t>Prevención de Riesgos Psicosociales</t>
  </si>
  <si>
    <t>Programas de Seguridad</t>
  </si>
  <si>
    <t xml:space="preserve">CODIGO: D01 03 F01 </t>
  </si>
  <si>
    <t>VERSION: 01</t>
  </si>
  <si>
    <t>VIGENCIA: 15 DE JULIO DE 2013</t>
  </si>
  <si>
    <t>DOCUMENTO CONTROLADO</t>
  </si>
  <si>
    <t>EVALUACIÓN INSTITUCIONAL AÑO 2015</t>
  </si>
  <si>
    <t>INSTITUCION EDUCATIVA DEPARTAMETAL LUIS CARLOS GALÁN</t>
  </si>
  <si>
    <t>YACOPÍ</t>
  </si>
  <si>
    <t>PEDRO ELIBERTO QUIROGA RUEDA</t>
  </si>
  <si>
    <t>ORIENTADOR: 0</t>
  </si>
  <si>
    <t>DOCENTES: 38</t>
  </si>
  <si>
    <t xml:space="preserve">ADMINISTRATIVOS: </t>
  </si>
  <si>
    <t>TERÁN</t>
  </si>
  <si>
    <t>INSPECCIÓN DE TERÁN</t>
  </si>
  <si>
    <t>iedteran@hotmail.com</t>
  </si>
  <si>
    <t>SEMANAS DE DESARROLLO INSTITUCIONAL</t>
  </si>
  <si>
    <t>JORNADA</t>
  </si>
  <si>
    <t>NO:</t>
  </si>
  <si>
    <t>CUNDINAMACA</t>
  </si>
  <si>
    <t>INSTITUCION EDUCATIVA DEPARTAMENTAL LUIS CARLOS GALÁN</t>
  </si>
  <si>
    <t>DIRECTIVOS DOCENTES: 2, ORIENTADOR: 0, DOCENTES: 38, ADMINISTRATIVOS: 1</t>
  </si>
  <si>
    <t>VEREDA TERÁN</t>
  </si>
  <si>
    <t xml:space="preserve">PERIODOS ACADÉMICOS:4, SEMANAS LECTIVAS:40, </t>
  </si>
  <si>
    <t>SECRETARÍA DE EDUCACIÓN DE CUNDINAMARCA</t>
  </si>
  <si>
    <t>MUNICIPIO DE YACOPÍ</t>
  </si>
  <si>
    <t>INSTITUCIÓN EDUCATIVA DEPARTAMENTAL LUIS CARLOS GALÁN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</si>
</sst>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indexed="36"/>
        <bgColor indexed="64"/>
      </patternFill>
    </fill>
    <fill>
      <patternFill patternType="solid">
        <fgColor indexed="17"/>
        <bgColor indexed="64"/>
      </patternFill>
    </fill>
    <fill>
      <patternFill patternType="lightGray">
        <fgColor indexed="9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BF343"/>
        <bgColor indexed="64"/>
      </patternFill>
    </fill>
    <fill>
      <patternFill patternType="solid">
        <fgColor rgb="FFF50B32"/>
        <bgColor indexed="64"/>
      </patternFill>
    </fill>
    <fill>
      <patternFill patternType="solid">
        <fgColor rgb="FF8367A5"/>
        <bgColor indexed="64"/>
      </patternFill>
    </fill>
    <fill>
      <patternFill patternType="solid">
        <fgColor rgb="FFC96765"/>
        <bgColor indexed="64"/>
      </patternFill>
    </fill>
    <fill>
      <patternFill patternType="solid">
        <fgColor rgb="FFF78B31"/>
        <bgColor indexed="64"/>
      </patternFill>
    </fill>
    <fill>
      <patternFill patternType="solid">
        <fgColor rgb="FF3072C2"/>
        <bgColor indexed="64"/>
      </patternFill>
    </fill>
    <fill>
      <patternFill patternType="solid">
        <fgColor rgb="FF94B74D"/>
        <bgColor indexed="64"/>
      </patternFill>
    </fill>
    <fill>
      <patternFill patternType="solid">
        <fgColor rgb="FF64B7CE"/>
        <bgColor indexed="64"/>
      </patternFill>
    </fill>
    <fill>
      <patternFill patternType="solid">
        <fgColor rgb="FF14B40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D3B63"/>
        <bgColor indexed="64"/>
      </patternFill>
    </fill>
    <fill>
      <patternFill patternType="solid">
        <fgColor rgb="FF9A3836"/>
        <bgColor indexed="64"/>
      </patternFill>
    </fill>
    <fill>
      <patternFill patternType="solid">
        <fgColor rgb="FFB85808"/>
        <bgColor indexed="64"/>
      </patternFill>
    </fill>
    <fill>
      <patternFill patternType="solid">
        <fgColor rgb="FF204C82"/>
        <bgColor indexed="64"/>
      </patternFill>
    </fill>
    <fill>
      <patternFill patternType="solid">
        <fgColor rgb="FF5A702E"/>
        <bgColor indexed="64"/>
      </patternFill>
    </fill>
    <fill>
      <patternFill patternType="solid">
        <fgColor rgb="FF3288A0"/>
        <bgColor indexed="64"/>
      </patternFill>
    </fill>
    <fill>
      <patternFill patternType="solid">
        <fgColor rgb="FF0E8208"/>
        <bgColor indexed="64"/>
      </patternFill>
    </fill>
    <fill>
      <patternFill patternType="solid">
        <fgColor rgb="FF392B49"/>
        <bgColor indexed="64"/>
      </patternFill>
    </fill>
    <fill>
      <patternFill patternType="solid">
        <fgColor rgb="FF602322"/>
        <bgColor indexed="64"/>
      </patternFill>
    </fill>
    <fill>
      <patternFill patternType="solid">
        <fgColor rgb="FF753805"/>
        <bgColor indexed="64"/>
      </patternFill>
    </fill>
    <fill>
      <patternFill patternType="solid">
        <fgColor rgb="FF153153"/>
        <bgColor indexed="64"/>
      </patternFill>
    </fill>
    <fill>
      <patternFill patternType="solid">
        <fgColor rgb="FF39471D"/>
        <bgColor indexed="64"/>
      </patternFill>
    </fill>
    <fill>
      <patternFill patternType="solid">
        <fgColor rgb="FF1E5260"/>
        <bgColor indexed="64"/>
      </patternFill>
    </fill>
    <fill>
      <patternFill patternType="solid">
        <fgColor rgb="FF08470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</cellStyleXfs>
  <cellXfs count="513">
    <xf numFmtId="0" fontId="0" fillId="0" borderId="0" xfId="0"/>
    <xf numFmtId="2" fontId="11" fillId="0" borderId="0" xfId="2" applyNumberFormat="1" applyFont="1" applyAlignment="1">
      <alignment horizontal="center" vertical="center" wrapText="1"/>
    </xf>
    <xf numFmtId="0" fontId="11" fillId="0" borderId="0" xfId="2" applyFont="1" applyAlignment="1">
      <alignment vertical="center" wrapText="1"/>
    </xf>
    <xf numFmtId="2" fontId="4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0" borderId="1" xfId="2" applyFont="1" applyBorder="1" applyAlignment="1">
      <alignment horizontal="left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4" fillId="4" borderId="1" xfId="2" applyFont="1" applyFill="1" applyBorder="1" applyAlignment="1">
      <alignment horizontal="left" vertical="center" wrapText="1"/>
    </xf>
    <xf numFmtId="0" fontId="4" fillId="5" borderId="1" xfId="2" applyFont="1" applyFill="1" applyBorder="1" applyAlignment="1">
      <alignment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Border="1" applyAlignment="1">
      <alignment vertical="center" wrapText="1"/>
    </xf>
    <xf numFmtId="0" fontId="6" fillId="7" borderId="1" xfId="2" applyFont="1" applyFill="1" applyBorder="1" applyAlignment="1">
      <alignment horizontal="center" vertical="center" wrapText="1"/>
    </xf>
    <xf numFmtId="164" fontId="6" fillId="7" borderId="1" xfId="2" applyNumberFormat="1" applyFont="1" applyFill="1" applyBorder="1" applyAlignment="1">
      <alignment horizontal="center" vertical="center" wrapText="1"/>
    </xf>
    <xf numFmtId="2" fontId="4" fillId="0" borderId="0" xfId="2" applyNumberFormat="1" applyFont="1" applyBorder="1" applyAlignment="1">
      <alignment horizontal="center" vertical="center" wrapText="1"/>
    </xf>
    <xf numFmtId="2" fontId="4" fillId="8" borderId="0" xfId="2" applyNumberFormat="1" applyFont="1" applyFill="1" applyBorder="1" applyAlignment="1">
      <alignment horizontal="center" vertical="center" wrapText="1"/>
    </xf>
    <xf numFmtId="0" fontId="4" fillId="8" borderId="0" xfId="2" applyFont="1" applyFill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2" fontId="4" fillId="5" borderId="0" xfId="2" applyNumberFormat="1" applyFont="1" applyFill="1" applyBorder="1" applyAlignment="1">
      <alignment horizontal="center" vertical="center" wrapText="1"/>
    </xf>
    <xf numFmtId="0" fontId="4" fillId="5" borderId="0" xfId="2" applyFont="1" applyFill="1" applyBorder="1" applyAlignment="1">
      <alignment vertical="center" wrapText="1"/>
    </xf>
    <xf numFmtId="2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2" fontId="4" fillId="5" borderId="0" xfId="2" applyNumberFormat="1" applyFont="1" applyFill="1" applyAlignment="1">
      <alignment horizontal="center" vertical="center" wrapText="1"/>
    </xf>
    <xf numFmtId="0" fontId="4" fillId="5" borderId="0" xfId="2" applyFont="1" applyFill="1" applyAlignment="1">
      <alignment vertical="center" wrapText="1"/>
    </xf>
    <xf numFmtId="2" fontId="4" fillId="0" borderId="0" xfId="2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2" fontId="4" fillId="8" borderId="0" xfId="2" applyNumberFormat="1" applyFont="1" applyFill="1" applyAlignment="1">
      <alignment horizontal="center" vertical="center" wrapText="1"/>
    </xf>
    <xf numFmtId="0" fontId="4" fillId="8" borderId="0" xfId="2" applyFont="1" applyFill="1" applyAlignment="1">
      <alignment vertical="center" wrapText="1"/>
    </xf>
    <xf numFmtId="0" fontId="6" fillId="10" borderId="1" xfId="2" applyFont="1" applyFill="1" applyBorder="1" applyAlignment="1">
      <alignment horizontal="right" vertical="center" wrapText="1"/>
    </xf>
    <xf numFmtId="164" fontId="6" fillId="10" borderId="1" xfId="2" applyNumberFormat="1" applyFont="1" applyFill="1" applyBorder="1" applyAlignment="1">
      <alignment horizontal="center" vertical="center" wrapText="1"/>
    </xf>
    <xf numFmtId="0" fontId="17" fillId="6" borderId="1" xfId="2" applyFont="1" applyFill="1" applyBorder="1" applyAlignment="1">
      <alignment horizontal="right" vertical="center" wrapText="1"/>
    </xf>
    <xf numFmtId="164" fontId="17" fillId="6" borderId="1" xfId="2" applyNumberFormat="1" applyFont="1" applyFill="1" applyBorder="1" applyAlignment="1">
      <alignment horizontal="center" vertical="center" wrapText="1"/>
    </xf>
    <xf numFmtId="0" fontId="17" fillId="11" borderId="1" xfId="2" applyFont="1" applyFill="1" applyBorder="1" applyAlignment="1">
      <alignment horizontal="right" vertical="center" wrapText="1"/>
    </xf>
    <xf numFmtId="164" fontId="17" fillId="11" borderId="1" xfId="2" applyNumberFormat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left" vertical="center" wrapText="1"/>
    </xf>
    <xf numFmtId="0" fontId="18" fillId="13" borderId="1" xfId="2" applyFont="1" applyFill="1" applyBorder="1" applyAlignment="1">
      <alignment horizontal="right" vertical="center" wrapText="1"/>
    </xf>
    <xf numFmtId="164" fontId="18" fillId="13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justify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3" fillId="0" borderId="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23" borderId="7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3" fillId="0" borderId="0" xfId="3" applyAlignment="1">
      <alignment horizontal="center" vertical="center"/>
    </xf>
    <xf numFmtId="0" fontId="3" fillId="0" borderId="0" xfId="3" applyAlignment="1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26" fillId="25" borderId="37" xfId="3" applyFont="1" applyFill="1" applyBorder="1" applyAlignment="1">
      <alignment horizontal="center" vertical="center"/>
    </xf>
    <xf numFmtId="0" fontId="26" fillId="25" borderId="8" xfId="3" applyFont="1" applyFill="1" applyBorder="1" applyAlignment="1">
      <alignment horizontal="center" vertical="center"/>
    </xf>
    <xf numFmtId="0" fontId="26" fillId="25" borderId="39" xfId="3" applyFont="1" applyFill="1" applyBorder="1" applyAlignment="1">
      <alignment horizontal="center" vertical="center"/>
    </xf>
    <xf numFmtId="0" fontId="26" fillId="26" borderId="37" xfId="3" applyFont="1" applyFill="1" applyBorder="1" applyAlignment="1">
      <alignment horizontal="center" vertical="center"/>
    </xf>
    <xf numFmtId="0" fontId="26" fillId="26" borderId="8" xfId="3" applyFont="1" applyFill="1" applyBorder="1" applyAlignment="1">
      <alignment horizontal="center" vertical="center"/>
    </xf>
    <xf numFmtId="0" fontId="26" fillId="26" borderId="39" xfId="3" applyFont="1" applyFill="1" applyBorder="1" applyAlignment="1">
      <alignment horizontal="center" vertical="center"/>
    </xf>
    <xf numFmtId="0" fontId="26" fillId="27" borderId="37" xfId="3" applyFont="1" applyFill="1" applyBorder="1" applyAlignment="1">
      <alignment horizontal="center" vertical="center"/>
    </xf>
    <xf numFmtId="0" fontId="26" fillId="27" borderId="8" xfId="3" applyFont="1" applyFill="1" applyBorder="1" applyAlignment="1">
      <alignment horizontal="center" vertical="center"/>
    </xf>
    <xf numFmtId="0" fontId="26" fillId="27" borderId="38" xfId="3" applyFont="1" applyFill="1" applyBorder="1" applyAlignment="1">
      <alignment horizontal="center" vertical="center"/>
    </xf>
    <xf numFmtId="0" fontId="26" fillId="28" borderId="37" xfId="3" applyFont="1" applyFill="1" applyBorder="1" applyAlignment="1">
      <alignment horizontal="center" vertical="center"/>
    </xf>
    <xf numFmtId="0" fontId="26" fillId="28" borderId="8" xfId="3" applyFont="1" applyFill="1" applyBorder="1" applyAlignment="1">
      <alignment horizontal="center" vertical="center"/>
    </xf>
    <xf numFmtId="0" fontId="26" fillId="28" borderId="39" xfId="3" applyFont="1" applyFill="1" applyBorder="1" applyAlignment="1">
      <alignment horizontal="center" vertical="center"/>
    </xf>
    <xf numFmtId="0" fontId="26" fillId="29" borderId="37" xfId="3" applyFont="1" applyFill="1" applyBorder="1" applyAlignment="1">
      <alignment horizontal="center" vertical="center"/>
    </xf>
    <xf numFmtId="0" fontId="26" fillId="29" borderId="8" xfId="3" applyFont="1" applyFill="1" applyBorder="1" applyAlignment="1">
      <alignment horizontal="center" vertical="center"/>
    </xf>
    <xf numFmtId="0" fontId="26" fillId="29" borderId="38" xfId="3" applyFont="1" applyFill="1" applyBorder="1" applyAlignment="1">
      <alignment horizontal="center" vertical="center"/>
    </xf>
    <xf numFmtId="0" fontId="26" fillId="30" borderId="37" xfId="3" applyFont="1" applyFill="1" applyBorder="1" applyAlignment="1">
      <alignment horizontal="center" vertical="center"/>
    </xf>
    <xf numFmtId="0" fontId="26" fillId="30" borderId="8" xfId="3" applyFont="1" applyFill="1" applyBorder="1" applyAlignment="1">
      <alignment horizontal="center" vertical="center"/>
    </xf>
    <xf numFmtId="0" fontId="26" fillId="30" borderId="39" xfId="3" applyFont="1" applyFill="1" applyBorder="1" applyAlignment="1">
      <alignment horizontal="center" vertical="center"/>
    </xf>
    <xf numFmtId="0" fontId="26" fillId="31" borderId="37" xfId="3" applyFont="1" applyFill="1" applyBorder="1" applyAlignment="1">
      <alignment horizontal="center" vertical="center"/>
    </xf>
    <xf numFmtId="0" fontId="26" fillId="31" borderId="8" xfId="3" applyFont="1" applyFill="1" applyBorder="1" applyAlignment="1">
      <alignment horizontal="center" vertical="center"/>
    </xf>
    <xf numFmtId="0" fontId="26" fillId="31" borderId="39" xfId="3" applyFont="1" applyFill="1" applyBorder="1" applyAlignment="1">
      <alignment horizontal="center" vertical="center"/>
    </xf>
    <xf numFmtId="0" fontId="26" fillId="32" borderId="37" xfId="3" applyFont="1" applyFill="1" applyBorder="1" applyAlignment="1">
      <alignment horizontal="center" vertical="center"/>
    </xf>
    <xf numFmtId="0" fontId="26" fillId="32" borderId="8" xfId="3" applyFont="1" applyFill="1" applyBorder="1" applyAlignment="1">
      <alignment horizontal="center" vertical="center"/>
    </xf>
    <xf numFmtId="0" fontId="26" fillId="32" borderId="38" xfId="3" applyFont="1" applyFill="1" applyBorder="1" applyAlignment="1">
      <alignment horizontal="center" vertical="center" wrapText="1"/>
    </xf>
    <xf numFmtId="0" fontId="3" fillId="0" borderId="34" xfId="3" applyFont="1" applyBorder="1" applyAlignment="1">
      <alignment horizontal="justify" vertical="center" wrapText="1"/>
    </xf>
    <xf numFmtId="0" fontId="26" fillId="25" borderId="31" xfId="3" applyFont="1" applyFill="1" applyBorder="1" applyAlignment="1">
      <alignment horizontal="center" vertical="center"/>
    </xf>
    <xf numFmtId="0" fontId="26" fillId="25" borderId="32" xfId="3" applyFont="1" applyFill="1" applyBorder="1" applyAlignment="1">
      <alignment horizontal="center" vertical="center"/>
    </xf>
    <xf numFmtId="0" fontId="26" fillId="25" borderId="33" xfId="3" applyFont="1" applyFill="1" applyBorder="1" applyAlignment="1">
      <alignment horizontal="center" vertical="center"/>
    </xf>
    <xf numFmtId="0" fontId="3" fillId="26" borderId="31" xfId="3" applyFill="1" applyBorder="1" applyAlignment="1">
      <alignment horizontal="center" vertical="center"/>
    </xf>
    <xf numFmtId="0" fontId="3" fillId="26" borderId="32" xfId="3" applyFill="1" applyBorder="1" applyAlignment="1">
      <alignment horizontal="center" vertical="center"/>
    </xf>
    <xf numFmtId="0" fontId="3" fillId="26" borderId="33" xfId="3" applyFill="1" applyBorder="1" applyAlignment="1">
      <alignment horizontal="center" vertical="center"/>
    </xf>
    <xf numFmtId="0" fontId="3" fillId="27" borderId="31" xfId="3" applyFill="1" applyBorder="1" applyAlignment="1">
      <alignment horizontal="center" vertical="center"/>
    </xf>
    <xf numFmtId="0" fontId="3" fillId="27" borderId="32" xfId="3" applyFill="1" applyBorder="1" applyAlignment="1">
      <alignment horizontal="center" vertical="center"/>
    </xf>
    <xf numFmtId="0" fontId="3" fillId="27" borderId="34" xfId="3" applyFill="1" applyBorder="1" applyAlignment="1">
      <alignment horizontal="center" vertical="center"/>
    </xf>
    <xf numFmtId="0" fontId="3" fillId="28" borderId="31" xfId="3" applyFill="1" applyBorder="1" applyAlignment="1">
      <alignment horizontal="center" vertical="center"/>
    </xf>
    <xf numFmtId="0" fontId="3" fillId="28" borderId="32" xfId="3" applyFill="1" applyBorder="1" applyAlignment="1">
      <alignment horizontal="center" vertical="center"/>
    </xf>
    <xf numFmtId="0" fontId="3" fillId="28" borderId="33" xfId="3" applyFill="1" applyBorder="1" applyAlignment="1">
      <alignment horizontal="center" vertical="center"/>
    </xf>
    <xf numFmtId="0" fontId="3" fillId="29" borderId="31" xfId="3" applyFill="1" applyBorder="1" applyAlignment="1">
      <alignment horizontal="center" vertical="center"/>
    </xf>
    <xf numFmtId="0" fontId="3" fillId="29" borderId="32" xfId="3" applyFill="1" applyBorder="1" applyAlignment="1">
      <alignment horizontal="center" vertical="center"/>
    </xf>
    <xf numFmtId="0" fontId="3" fillId="29" borderId="34" xfId="3" applyFill="1" applyBorder="1" applyAlignment="1">
      <alignment horizontal="center" vertical="center"/>
    </xf>
    <xf numFmtId="0" fontId="3" fillId="30" borderId="31" xfId="3" applyFill="1" applyBorder="1" applyAlignment="1">
      <alignment horizontal="center" vertical="center"/>
    </xf>
    <xf numFmtId="0" fontId="3" fillId="30" borderId="32" xfId="3" applyFill="1" applyBorder="1" applyAlignment="1">
      <alignment horizontal="center" vertical="center"/>
    </xf>
    <xf numFmtId="0" fontId="3" fillId="30" borderId="33" xfId="3" applyFill="1" applyBorder="1" applyAlignment="1">
      <alignment horizontal="center" vertical="center"/>
    </xf>
    <xf numFmtId="0" fontId="3" fillId="31" borderId="31" xfId="3" applyFill="1" applyBorder="1" applyAlignment="1">
      <alignment horizontal="center" vertical="center"/>
    </xf>
    <xf numFmtId="0" fontId="3" fillId="31" borderId="32" xfId="3" applyFill="1" applyBorder="1" applyAlignment="1">
      <alignment horizontal="center" vertical="center"/>
    </xf>
    <xf numFmtId="0" fontId="3" fillId="31" borderId="33" xfId="3" applyFill="1" applyBorder="1" applyAlignment="1">
      <alignment horizontal="center" vertical="center"/>
    </xf>
    <xf numFmtId="0" fontId="25" fillId="27" borderId="31" xfId="3" applyFont="1" applyFill="1" applyBorder="1" applyAlignment="1">
      <alignment horizontal="center" vertical="center"/>
    </xf>
    <xf numFmtId="0" fontId="3" fillId="32" borderId="31" xfId="3" applyFill="1" applyBorder="1" applyAlignment="1">
      <alignment horizontal="center" vertical="center"/>
    </xf>
    <xf numFmtId="0" fontId="3" fillId="0" borderId="2" xfId="3" applyFont="1" applyBorder="1" applyAlignment="1">
      <alignment horizontal="justify" vertical="center" wrapText="1"/>
    </xf>
    <xf numFmtId="0" fontId="26" fillId="25" borderId="43" xfId="3" applyFont="1" applyFill="1" applyBorder="1" applyAlignment="1">
      <alignment horizontal="center" vertical="center"/>
    </xf>
    <xf numFmtId="0" fontId="26" fillId="25" borderId="1" xfId="3" applyFont="1" applyFill="1" applyBorder="1" applyAlignment="1">
      <alignment horizontal="center" vertical="center"/>
    </xf>
    <xf numFmtId="0" fontId="26" fillId="25" borderId="44" xfId="3" applyFont="1" applyFill="1" applyBorder="1" applyAlignment="1">
      <alignment horizontal="center" vertical="center"/>
    </xf>
    <xf numFmtId="0" fontId="3" fillId="26" borderId="43" xfId="3" applyFill="1" applyBorder="1" applyAlignment="1">
      <alignment horizontal="center" vertical="center"/>
    </xf>
    <xf numFmtId="0" fontId="3" fillId="26" borderId="1" xfId="3" applyFill="1" applyBorder="1" applyAlignment="1">
      <alignment horizontal="center" vertical="center"/>
    </xf>
    <xf numFmtId="0" fontId="3" fillId="26" borderId="44" xfId="3" applyFill="1" applyBorder="1" applyAlignment="1">
      <alignment horizontal="center" vertical="center"/>
    </xf>
    <xf numFmtId="0" fontId="3" fillId="27" borderId="43" xfId="3" applyFill="1" applyBorder="1" applyAlignment="1">
      <alignment horizontal="center" vertical="center"/>
    </xf>
    <xf numFmtId="0" fontId="3" fillId="27" borderId="1" xfId="3" applyFill="1" applyBorder="1" applyAlignment="1">
      <alignment horizontal="center" vertical="center"/>
    </xf>
    <xf numFmtId="0" fontId="3" fillId="27" borderId="2" xfId="3" applyFill="1" applyBorder="1" applyAlignment="1">
      <alignment horizontal="center" vertical="center"/>
    </xf>
    <xf numFmtId="0" fontId="3" fillId="28" borderId="43" xfId="3" applyFill="1" applyBorder="1" applyAlignment="1">
      <alignment horizontal="center" vertical="center"/>
    </xf>
    <xf numFmtId="0" fontId="3" fillId="28" borderId="1" xfId="3" applyFill="1" applyBorder="1" applyAlignment="1">
      <alignment horizontal="center" vertical="center"/>
    </xf>
    <xf numFmtId="0" fontId="3" fillId="28" borderId="44" xfId="3" applyFill="1" applyBorder="1" applyAlignment="1">
      <alignment horizontal="center" vertical="center"/>
    </xf>
    <xf numFmtId="0" fontId="3" fillId="29" borderId="43" xfId="3" applyFill="1" applyBorder="1" applyAlignment="1">
      <alignment horizontal="center" vertical="center"/>
    </xf>
    <xf numFmtId="0" fontId="3" fillId="29" borderId="1" xfId="3" applyFill="1" applyBorder="1" applyAlignment="1">
      <alignment horizontal="center" vertical="center"/>
    </xf>
    <xf numFmtId="0" fontId="3" fillId="29" borderId="2" xfId="3" applyFill="1" applyBorder="1" applyAlignment="1">
      <alignment horizontal="center" vertical="center"/>
    </xf>
    <xf numFmtId="0" fontId="3" fillId="30" borderId="43" xfId="3" applyFill="1" applyBorder="1" applyAlignment="1">
      <alignment horizontal="center" vertical="center"/>
    </xf>
    <xf numFmtId="0" fontId="3" fillId="30" borderId="1" xfId="3" applyFill="1" applyBorder="1" applyAlignment="1">
      <alignment horizontal="center" vertical="center"/>
    </xf>
    <xf numFmtId="0" fontId="3" fillId="30" borderId="44" xfId="3" applyFill="1" applyBorder="1" applyAlignment="1">
      <alignment horizontal="center" vertical="center"/>
    </xf>
    <xf numFmtId="0" fontId="3" fillId="31" borderId="43" xfId="3" applyFill="1" applyBorder="1" applyAlignment="1">
      <alignment horizontal="center" vertical="center"/>
    </xf>
    <xf numFmtId="0" fontId="3" fillId="31" borderId="1" xfId="3" applyFill="1" applyBorder="1" applyAlignment="1">
      <alignment horizontal="center" vertical="center"/>
    </xf>
    <xf numFmtId="0" fontId="3" fillId="31" borderId="44" xfId="3" applyFill="1" applyBorder="1" applyAlignment="1">
      <alignment horizontal="center" vertical="center"/>
    </xf>
    <xf numFmtId="0" fontId="25" fillId="27" borderId="43" xfId="3" applyFont="1" applyFill="1" applyBorder="1" applyAlignment="1">
      <alignment horizontal="center" vertical="center"/>
    </xf>
    <xf numFmtId="0" fontId="3" fillId="33" borderId="31" xfId="3" applyFill="1" applyBorder="1" applyAlignment="1">
      <alignment horizontal="center" vertical="center"/>
    </xf>
    <xf numFmtId="0" fontId="3" fillId="0" borderId="38" xfId="3" applyFont="1" applyBorder="1" applyAlignment="1">
      <alignment horizontal="justify" vertical="center" wrapText="1"/>
    </xf>
    <xf numFmtId="0" fontId="3" fillId="26" borderId="37" xfId="3" applyFill="1" applyBorder="1" applyAlignment="1">
      <alignment horizontal="center" vertical="center"/>
    </xf>
    <xf numFmtId="0" fontId="3" fillId="26" borderId="8" xfId="3" applyFill="1" applyBorder="1" applyAlignment="1">
      <alignment horizontal="center" vertical="center"/>
    </xf>
    <xf numFmtId="0" fontId="3" fillId="26" borderId="39" xfId="3" applyFill="1" applyBorder="1" applyAlignment="1">
      <alignment horizontal="center" vertical="center"/>
    </xf>
    <xf numFmtId="0" fontId="3" fillId="27" borderId="37" xfId="3" applyFill="1" applyBorder="1" applyAlignment="1">
      <alignment horizontal="center" vertical="center"/>
    </xf>
    <xf numFmtId="0" fontId="3" fillId="27" borderId="8" xfId="3" applyFill="1" applyBorder="1" applyAlignment="1">
      <alignment horizontal="center" vertical="center"/>
    </xf>
    <xf numFmtId="0" fontId="3" fillId="27" borderId="38" xfId="3" applyFill="1" applyBorder="1" applyAlignment="1">
      <alignment horizontal="center" vertical="center"/>
    </xf>
    <xf numFmtId="0" fontId="3" fillId="28" borderId="37" xfId="3" applyFill="1" applyBorder="1" applyAlignment="1">
      <alignment horizontal="center" vertical="center"/>
    </xf>
    <xf numFmtId="0" fontId="3" fillId="28" borderId="8" xfId="3" applyFill="1" applyBorder="1" applyAlignment="1">
      <alignment horizontal="center" vertical="center"/>
    </xf>
    <xf numFmtId="0" fontId="3" fillId="28" borderId="39" xfId="3" applyFill="1" applyBorder="1" applyAlignment="1">
      <alignment horizontal="center" vertical="center"/>
    </xf>
    <xf numFmtId="0" fontId="3" fillId="29" borderId="37" xfId="3" applyFill="1" applyBorder="1" applyAlignment="1">
      <alignment horizontal="center" vertical="center"/>
    </xf>
    <xf numFmtId="0" fontId="3" fillId="29" borderId="8" xfId="3" applyFill="1" applyBorder="1" applyAlignment="1">
      <alignment horizontal="center" vertical="center"/>
    </xf>
    <xf numFmtId="0" fontId="3" fillId="29" borderId="38" xfId="3" applyFill="1" applyBorder="1" applyAlignment="1">
      <alignment horizontal="center" vertical="center"/>
    </xf>
    <xf numFmtId="0" fontId="3" fillId="30" borderId="37" xfId="3" applyFill="1" applyBorder="1" applyAlignment="1">
      <alignment horizontal="center" vertical="center"/>
    </xf>
    <xf numFmtId="0" fontId="3" fillId="30" borderId="8" xfId="3" applyFill="1" applyBorder="1" applyAlignment="1">
      <alignment horizontal="center" vertical="center"/>
    </xf>
    <xf numFmtId="0" fontId="3" fillId="30" borderId="39" xfId="3" applyFill="1" applyBorder="1" applyAlignment="1">
      <alignment horizontal="center" vertical="center"/>
    </xf>
    <xf numFmtId="0" fontId="3" fillId="31" borderId="37" xfId="3" applyFill="1" applyBorder="1" applyAlignment="1">
      <alignment horizontal="center" vertical="center"/>
    </xf>
    <xf numFmtId="0" fontId="3" fillId="31" borderId="8" xfId="3" applyFill="1" applyBorder="1" applyAlignment="1">
      <alignment horizontal="center" vertical="center"/>
    </xf>
    <xf numFmtId="0" fontId="3" fillId="31" borderId="39" xfId="3" applyFill="1" applyBorder="1" applyAlignment="1">
      <alignment horizontal="center" vertical="center"/>
    </xf>
    <xf numFmtId="0" fontId="25" fillId="27" borderId="37" xfId="3" applyFont="1" applyFill="1" applyBorder="1" applyAlignment="1">
      <alignment horizontal="center" vertical="center"/>
    </xf>
    <xf numFmtId="0" fontId="3" fillId="0" borderId="45" xfId="3" applyBorder="1" applyAlignment="1">
      <alignment horizontal="center" vertical="center" wrapText="1"/>
    </xf>
    <xf numFmtId="0" fontId="26" fillId="25" borderId="47" xfId="3" applyFont="1" applyFill="1" applyBorder="1" applyAlignment="1">
      <alignment horizontal="center" vertical="center"/>
    </xf>
    <xf numFmtId="0" fontId="26" fillId="25" borderId="10" xfId="3" applyFont="1" applyFill="1" applyBorder="1" applyAlignment="1">
      <alignment horizontal="center" vertical="center"/>
    </xf>
    <xf numFmtId="0" fontId="3" fillId="34" borderId="45" xfId="3" applyFill="1" applyBorder="1" applyAlignment="1">
      <alignment horizontal="center" vertical="center"/>
    </xf>
    <xf numFmtId="0" fontId="3" fillId="34" borderId="46" xfId="3" applyFill="1" applyBorder="1" applyAlignment="1">
      <alignment horizontal="center" vertical="center"/>
    </xf>
    <xf numFmtId="0" fontId="3" fillId="34" borderId="48" xfId="3" applyFill="1" applyBorder="1" applyAlignment="1">
      <alignment horizontal="center" vertical="center"/>
    </xf>
    <xf numFmtId="0" fontId="3" fillId="35" borderId="45" xfId="3" applyFill="1" applyBorder="1" applyAlignment="1">
      <alignment horizontal="center" vertical="center"/>
    </xf>
    <xf numFmtId="0" fontId="3" fillId="35" borderId="46" xfId="3" applyFill="1" applyBorder="1" applyAlignment="1">
      <alignment horizontal="center" vertical="center"/>
    </xf>
    <xf numFmtId="0" fontId="3" fillId="35" borderId="49" xfId="3" applyFill="1" applyBorder="1" applyAlignment="1">
      <alignment horizontal="center" vertical="center"/>
    </xf>
    <xf numFmtId="0" fontId="3" fillId="36" borderId="45" xfId="3" applyFill="1" applyBorder="1" applyAlignment="1">
      <alignment horizontal="center" vertical="center"/>
    </xf>
    <xf numFmtId="0" fontId="3" fillId="36" borderId="46" xfId="3" applyFill="1" applyBorder="1" applyAlignment="1">
      <alignment horizontal="center" vertical="center"/>
    </xf>
    <xf numFmtId="0" fontId="3" fillId="36" borderId="48" xfId="3" applyFill="1" applyBorder="1" applyAlignment="1">
      <alignment horizontal="center" vertical="center"/>
    </xf>
    <xf numFmtId="0" fontId="3" fillId="37" borderId="45" xfId="3" applyFill="1" applyBorder="1" applyAlignment="1">
      <alignment horizontal="center" vertical="center"/>
    </xf>
    <xf numFmtId="0" fontId="3" fillId="37" borderId="46" xfId="3" applyFill="1" applyBorder="1" applyAlignment="1">
      <alignment horizontal="center" vertical="center"/>
    </xf>
    <xf numFmtId="0" fontId="3" fillId="37" borderId="49" xfId="3" applyFill="1" applyBorder="1" applyAlignment="1">
      <alignment horizontal="center" vertical="center"/>
    </xf>
    <xf numFmtId="0" fontId="3" fillId="38" borderId="45" xfId="3" applyFill="1" applyBorder="1" applyAlignment="1">
      <alignment horizontal="center" vertical="center"/>
    </xf>
    <xf numFmtId="0" fontId="3" fillId="38" borderId="46" xfId="3" applyFill="1" applyBorder="1" applyAlignment="1">
      <alignment horizontal="center" vertical="center"/>
    </xf>
    <xf numFmtId="0" fontId="3" fillId="38" borderId="48" xfId="3" applyFill="1" applyBorder="1" applyAlignment="1">
      <alignment horizontal="center" vertical="center"/>
    </xf>
    <xf numFmtId="0" fontId="3" fillId="39" borderId="47" xfId="3" applyFill="1" applyBorder="1" applyAlignment="1">
      <alignment horizontal="center" vertical="center"/>
    </xf>
    <xf numFmtId="0" fontId="3" fillId="40" borderId="45" xfId="3" applyFill="1" applyBorder="1" applyAlignment="1">
      <alignment horizontal="center" vertical="center"/>
    </xf>
    <xf numFmtId="0" fontId="3" fillId="0" borderId="29" xfId="3" applyFont="1" applyBorder="1" applyAlignment="1">
      <alignment horizontal="justify" vertical="center" wrapText="1"/>
    </xf>
    <xf numFmtId="0" fontId="26" fillId="25" borderId="28" xfId="3" applyFont="1" applyFill="1" applyBorder="1" applyAlignment="1">
      <alignment horizontal="center" vertical="center"/>
    </xf>
    <xf numFmtId="0" fontId="26" fillId="25" borderId="4" xfId="3" applyFont="1" applyFill="1" applyBorder="1" applyAlignment="1">
      <alignment horizontal="center" vertical="center"/>
    </xf>
    <xf numFmtId="0" fontId="26" fillId="25" borderId="30" xfId="3" applyFont="1" applyFill="1" applyBorder="1" applyAlignment="1">
      <alignment horizontal="center" vertical="center"/>
    </xf>
    <xf numFmtId="0" fontId="3" fillId="26" borderId="28" xfId="3" applyFill="1" applyBorder="1" applyAlignment="1">
      <alignment horizontal="center" vertical="center"/>
    </xf>
    <xf numFmtId="0" fontId="3" fillId="26" borderId="4" xfId="3" applyFill="1" applyBorder="1" applyAlignment="1">
      <alignment horizontal="center" vertical="center"/>
    </xf>
    <xf numFmtId="0" fontId="3" fillId="26" borderId="30" xfId="3" applyFill="1" applyBorder="1" applyAlignment="1">
      <alignment horizontal="center" vertical="center"/>
    </xf>
    <xf numFmtId="0" fontId="3" fillId="27" borderId="28" xfId="3" applyFill="1" applyBorder="1" applyAlignment="1">
      <alignment horizontal="center" vertical="center"/>
    </xf>
    <xf numFmtId="0" fontId="3" fillId="27" borderId="4" xfId="3" applyFill="1" applyBorder="1" applyAlignment="1">
      <alignment horizontal="center" vertical="center"/>
    </xf>
    <xf numFmtId="0" fontId="3" fillId="27" borderId="29" xfId="3" applyFill="1" applyBorder="1" applyAlignment="1">
      <alignment horizontal="center" vertical="center"/>
    </xf>
    <xf numFmtId="0" fontId="3" fillId="28" borderId="28" xfId="3" applyFill="1" applyBorder="1" applyAlignment="1">
      <alignment horizontal="center" vertical="center"/>
    </xf>
    <xf numFmtId="0" fontId="3" fillId="28" borderId="4" xfId="3" applyFill="1" applyBorder="1" applyAlignment="1">
      <alignment horizontal="center" vertical="center"/>
    </xf>
    <xf numFmtId="0" fontId="3" fillId="28" borderId="30" xfId="3" applyFill="1" applyBorder="1" applyAlignment="1">
      <alignment horizontal="center" vertical="center"/>
    </xf>
    <xf numFmtId="0" fontId="3" fillId="29" borderId="28" xfId="3" applyFill="1" applyBorder="1" applyAlignment="1">
      <alignment horizontal="center" vertical="center"/>
    </xf>
    <xf numFmtId="0" fontId="3" fillId="29" borderId="4" xfId="3" applyFill="1" applyBorder="1" applyAlignment="1">
      <alignment horizontal="center" vertical="center"/>
    </xf>
    <xf numFmtId="0" fontId="3" fillId="29" borderId="29" xfId="3" applyFill="1" applyBorder="1" applyAlignment="1">
      <alignment horizontal="center" vertical="center"/>
    </xf>
    <xf numFmtId="0" fontId="3" fillId="30" borderId="28" xfId="3" applyFill="1" applyBorder="1" applyAlignment="1">
      <alignment horizontal="center" vertical="center"/>
    </xf>
    <xf numFmtId="0" fontId="3" fillId="30" borderId="4" xfId="3" applyFill="1" applyBorder="1" applyAlignment="1">
      <alignment horizontal="center" vertical="center"/>
    </xf>
    <xf numFmtId="0" fontId="3" fillId="30" borderId="30" xfId="3" applyFill="1" applyBorder="1" applyAlignment="1">
      <alignment horizontal="center" vertical="center"/>
    </xf>
    <xf numFmtId="0" fontId="3" fillId="31" borderId="28" xfId="3" applyFill="1" applyBorder="1" applyAlignment="1">
      <alignment horizontal="center" vertical="center"/>
    </xf>
    <xf numFmtId="0" fontId="3" fillId="31" borderId="4" xfId="3" applyFill="1" applyBorder="1" applyAlignment="1">
      <alignment horizontal="center" vertical="center"/>
    </xf>
    <xf numFmtId="0" fontId="3" fillId="31" borderId="30" xfId="3" applyFill="1" applyBorder="1" applyAlignment="1">
      <alignment horizontal="center" vertical="center"/>
    </xf>
    <xf numFmtId="0" fontId="3" fillId="0" borderId="49" xfId="3" applyFont="1" applyBorder="1" applyAlignment="1">
      <alignment horizontal="justify" vertical="center" wrapText="1"/>
    </xf>
    <xf numFmtId="0" fontId="25" fillId="27" borderId="28" xfId="3" applyFont="1" applyFill="1" applyBorder="1" applyAlignment="1">
      <alignment horizontal="center" vertical="center"/>
    </xf>
    <xf numFmtId="0" fontId="3" fillId="41" borderId="31" xfId="3" applyFill="1" applyBorder="1" applyAlignment="1">
      <alignment horizontal="center" vertical="center"/>
    </xf>
    <xf numFmtId="0" fontId="3" fillId="42" borderId="37" xfId="3" applyFill="1" applyBorder="1" applyAlignment="1">
      <alignment horizontal="center" vertical="center"/>
    </xf>
    <xf numFmtId="0" fontId="3" fillId="42" borderId="8" xfId="3" applyFill="1" applyBorder="1" applyAlignment="1">
      <alignment horizontal="center" vertical="center"/>
    </xf>
    <xf numFmtId="0" fontId="3" fillId="42" borderId="38" xfId="3" applyFill="1" applyBorder="1" applyAlignment="1">
      <alignment horizontal="center" vertical="center"/>
    </xf>
    <xf numFmtId="0" fontId="3" fillId="43" borderId="28" xfId="3" applyFill="1" applyBorder="1" applyAlignment="1">
      <alignment horizontal="center" vertical="center"/>
    </xf>
    <xf numFmtId="0" fontId="3" fillId="43" borderId="4" xfId="3" applyFill="1" applyBorder="1" applyAlignment="1">
      <alignment horizontal="center" vertical="center"/>
    </xf>
    <xf numFmtId="0" fontId="3" fillId="43" borderId="30" xfId="3" applyFill="1" applyBorder="1" applyAlignment="1">
      <alignment horizontal="center" vertical="center"/>
    </xf>
    <xf numFmtId="0" fontId="3" fillId="44" borderId="28" xfId="3" applyFill="1" applyBorder="1" applyAlignment="1">
      <alignment horizontal="center" vertical="center"/>
    </xf>
    <xf numFmtId="0" fontId="3" fillId="44" borderId="4" xfId="3" applyFill="1" applyBorder="1" applyAlignment="1">
      <alignment horizontal="center" vertical="center"/>
    </xf>
    <xf numFmtId="0" fontId="3" fillId="44" borderId="29" xfId="3" applyFill="1" applyBorder="1" applyAlignment="1">
      <alignment horizontal="center" vertical="center"/>
    </xf>
    <xf numFmtId="0" fontId="3" fillId="45" borderId="28" xfId="3" applyFill="1" applyBorder="1" applyAlignment="1">
      <alignment horizontal="center" vertical="center"/>
    </xf>
    <xf numFmtId="0" fontId="3" fillId="45" borderId="4" xfId="3" applyFill="1" applyBorder="1" applyAlignment="1">
      <alignment horizontal="center" vertical="center"/>
    </xf>
    <xf numFmtId="0" fontId="3" fillId="45" borderId="30" xfId="3" applyFill="1" applyBorder="1" applyAlignment="1">
      <alignment horizontal="center" vertical="center"/>
    </xf>
    <xf numFmtId="0" fontId="3" fillId="46" borderId="28" xfId="3" applyFill="1" applyBorder="1" applyAlignment="1">
      <alignment horizontal="center" vertical="center"/>
    </xf>
    <xf numFmtId="0" fontId="3" fillId="46" borderId="4" xfId="3" applyFill="1" applyBorder="1" applyAlignment="1">
      <alignment horizontal="center" vertical="center"/>
    </xf>
    <xf numFmtId="0" fontId="3" fillId="46" borderId="29" xfId="3" applyFill="1" applyBorder="1" applyAlignment="1">
      <alignment horizontal="center" vertical="center"/>
    </xf>
    <xf numFmtId="0" fontId="3" fillId="47" borderId="28" xfId="3" applyFill="1" applyBorder="1" applyAlignment="1">
      <alignment horizontal="center" vertical="center"/>
    </xf>
    <xf numFmtId="0" fontId="3" fillId="47" borderId="4" xfId="3" applyFill="1" applyBorder="1" applyAlignment="1">
      <alignment horizontal="center" vertical="center"/>
    </xf>
    <xf numFmtId="0" fontId="3" fillId="47" borderId="30" xfId="3" applyFill="1" applyBorder="1" applyAlignment="1">
      <alignment horizontal="center" vertical="center"/>
    </xf>
    <xf numFmtId="0" fontId="3" fillId="48" borderId="28" xfId="3" applyFill="1" applyBorder="1" applyAlignment="1">
      <alignment horizontal="center" vertical="center"/>
    </xf>
    <xf numFmtId="0" fontId="3" fillId="48" borderId="4" xfId="3" applyFill="1" applyBorder="1" applyAlignment="1">
      <alignment horizontal="center" vertical="center"/>
    </xf>
    <xf numFmtId="0" fontId="3" fillId="48" borderId="30" xfId="3" applyFill="1" applyBorder="1" applyAlignment="1">
      <alignment horizontal="center" vertical="center"/>
    </xf>
    <xf numFmtId="0" fontId="3" fillId="49" borderId="28" xfId="3" applyFill="1" applyBorder="1" applyAlignment="1">
      <alignment horizontal="center" vertical="center"/>
    </xf>
    <xf numFmtId="0" fontId="3" fillId="49" borderId="4" xfId="3" applyFill="1" applyBorder="1" applyAlignment="1">
      <alignment horizontal="center" vertical="center"/>
    </xf>
    <xf numFmtId="0" fontId="3" fillId="49" borderId="29" xfId="3" applyFill="1" applyBorder="1" applyAlignment="1">
      <alignment horizontal="center" vertical="center"/>
    </xf>
    <xf numFmtId="9" fontId="26" fillId="25" borderId="51" xfId="4" applyFont="1" applyFill="1" applyBorder="1" applyAlignment="1">
      <alignment horizontal="center" vertical="center"/>
    </xf>
    <xf numFmtId="9" fontId="26" fillId="25" borderId="53" xfId="4" applyFont="1" applyFill="1" applyBorder="1" applyAlignment="1">
      <alignment horizontal="center" vertical="center"/>
    </xf>
    <xf numFmtId="9" fontId="26" fillId="25" borderId="52" xfId="4" applyFont="1" applyFill="1" applyBorder="1" applyAlignment="1">
      <alignment horizontal="center" vertical="center"/>
    </xf>
    <xf numFmtId="9" fontId="0" fillId="50" borderId="51" xfId="4" applyFont="1" applyFill="1" applyBorder="1" applyAlignment="1">
      <alignment horizontal="center" vertical="center"/>
    </xf>
    <xf numFmtId="9" fontId="0" fillId="50" borderId="53" xfId="4" applyFont="1" applyFill="1" applyBorder="1" applyAlignment="1">
      <alignment horizontal="center" vertical="center"/>
    </xf>
    <xf numFmtId="9" fontId="0" fillId="50" borderId="52" xfId="4" applyFont="1" applyFill="1" applyBorder="1" applyAlignment="1">
      <alignment horizontal="center" vertical="center"/>
    </xf>
    <xf numFmtId="9" fontId="0" fillId="51" borderId="51" xfId="4" applyFont="1" applyFill="1" applyBorder="1" applyAlignment="1">
      <alignment horizontal="center" vertical="center"/>
    </xf>
    <xf numFmtId="9" fontId="0" fillId="51" borderId="53" xfId="4" applyFont="1" applyFill="1" applyBorder="1" applyAlignment="1">
      <alignment horizontal="center" vertical="center"/>
    </xf>
    <xf numFmtId="9" fontId="0" fillId="51" borderId="54" xfId="4" applyFont="1" applyFill="1" applyBorder="1" applyAlignment="1">
      <alignment horizontal="center" vertical="center"/>
    </xf>
    <xf numFmtId="9" fontId="0" fillId="52" borderId="51" xfId="4" applyFont="1" applyFill="1" applyBorder="1" applyAlignment="1">
      <alignment horizontal="center" vertical="center"/>
    </xf>
    <xf numFmtId="9" fontId="0" fillId="52" borderId="53" xfId="4" applyFont="1" applyFill="1" applyBorder="1" applyAlignment="1">
      <alignment horizontal="center" vertical="center"/>
    </xf>
    <xf numFmtId="9" fontId="0" fillId="52" borderId="52" xfId="4" applyFont="1" applyFill="1" applyBorder="1" applyAlignment="1">
      <alignment horizontal="center" vertical="center"/>
    </xf>
    <xf numFmtId="9" fontId="0" fillId="53" borderId="51" xfId="4" applyFont="1" applyFill="1" applyBorder="1" applyAlignment="1">
      <alignment horizontal="center" vertical="center"/>
    </xf>
    <xf numFmtId="9" fontId="0" fillId="53" borderId="53" xfId="4" applyFont="1" applyFill="1" applyBorder="1" applyAlignment="1">
      <alignment horizontal="center" vertical="center"/>
    </xf>
    <xf numFmtId="9" fontId="0" fillId="53" borderId="54" xfId="4" applyFont="1" applyFill="1" applyBorder="1" applyAlignment="1">
      <alignment horizontal="center" vertical="center"/>
    </xf>
    <xf numFmtId="9" fontId="0" fillId="54" borderId="51" xfId="4" applyFont="1" applyFill="1" applyBorder="1" applyAlignment="1">
      <alignment horizontal="center" vertical="center"/>
    </xf>
    <xf numFmtId="9" fontId="0" fillId="54" borderId="53" xfId="4" applyFont="1" applyFill="1" applyBorder="1" applyAlignment="1">
      <alignment horizontal="center" vertical="center"/>
    </xf>
    <xf numFmtId="9" fontId="0" fillId="54" borderId="52" xfId="4" applyFont="1" applyFill="1" applyBorder="1" applyAlignment="1">
      <alignment horizontal="center" vertical="center"/>
    </xf>
    <xf numFmtId="9" fontId="0" fillId="55" borderId="51" xfId="4" applyFont="1" applyFill="1" applyBorder="1" applyAlignment="1">
      <alignment horizontal="center" vertical="center"/>
    </xf>
    <xf numFmtId="9" fontId="0" fillId="55" borderId="53" xfId="4" applyFont="1" applyFill="1" applyBorder="1" applyAlignment="1">
      <alignment horizontal="center" vertical="center"/>
    </xf>
    <xf numFmtId="9" fontId="0" fillId="55" borderId="52" xfId="4" applyFont="1" applyFill="1" applyBorder="1" applyAlignment="1">
      <alignment horizontal="center" vertical="center"/>
    </xf>
    <xf numFmtId="9" fontId="0" fillId="56" borderId="51" xfId="4" applyFont="1" applyFill="1" applyBorder="1" applyAlignment="1">
      <alignment horizontal="center" vertical="center"/>
    </xf>
    <xf numFmtId="9" fontId="0" fillId="56" borderId="53" xfId="4" applyFont="1" applyFill="1" applyBorder="1" applyAlignment="1">
      <alignment horizontal="center" vertical="center"/>
    </xf>
    <xf numFmtId="9" fontId="0" fillId="56" borderId="54" xfId="4" applyFont="1" applyFill="1" applyBorder="1" applyAlignment="1">
      <alignment horizontal="center" vertical="center"/>
    </xf>
    <xf numFmtId="0" fontId="3" fillId="0" borderId="29" xfId="3" applyBorder="1" applyAlignment="1">
      <alignment horizontal="justify" vertical="center" wrapText="1"/>
    </xf>
    <xf numFmtId="0" fontId="3" fillId="0" borderId="2" xfId="3" applyFont="1" applyBorder="1" applyAlignment="1">
      <alignment vertical="center"/>
    </xf>
    <xf numFmtId="0" fontId="3" fillId="0" borderId="38" xfId="3" applyBorder="1" applyAlignment="1">
      <alignment horizontal="justify" vertical="center" wrapText="1"/>
    </xf>
    <xf numFmtId="0" fontId="25" fillId="29" borderId="28" xfId="3" applyFont="1" applyFill="1" applyBorder="1" applyAlignment="1">
      <alignment horizontal="center" vertical="center"/>
    </xf>
    <xf numFmtId="0" fontId="25" fillId="31" borderId="28" xfId="3" applyFont="1" applyFill="1" applyBorder="1" applyAlignment="1">
      <alignment horizontal="center" vertical="center"/>
    </xf>
    <xf numFmtId="0" fontId="25" fillId="29" borderId="43" xfId="3" applyFont="1" applyFill="1" applyBorder="1" applyAlignment="1">
      <alignment horizontal="center" vertical="center"/>
    </xf>
    <xf numFmtId="0" fontId="25" fillId="31" borderId="43" xfId="3" applyFont="1" applyFill="1" applyBorder="1" applyAlignment="1">
      <alignment horizontal="center" vertical="center"/>
    </xf>
    <xf numFmtId="0" fontId="25" fillId="29" borderId="37" xfId="3" applyFont="1" applyFill="1" applyBorder="1" applyAlignment="1">
      <alignment horizontal="center" vertical="center"/>
    </xf>
    <xf numFmtId="0" fontId="25" fillId="31" borderId="37" xfId="3" applyFont="1" applyFill="1" applyBorder="1" applyAlignment="1">
      <alignment horizontal="center" vertical="center"/>
    </xf>
    <xf numFmtId="0" fontId="3" fillId="42" borderId="39" xfId="3" applyFill="1" applyBorder="1" applyAlignment="1">
      <alignment horizontal="center" vertical="center"/>
    </xf>
    <xf numFmtId="0" fontId="3" fillId="42" borderId="43" xfId="3" applyFill="1" applyBorder="1" applyAlignment="1">
      <alignment horizontal="center" vertical="center"/>
    </xf>
    <xf numFmtId="0" fontId="3" fillId="42" borderId="1" xfId="3" applyFill="1" applyBorder="1" applyAlignment="1">
      <alignment horizontal="center" vertical="center"/>
    </xf>
    <xf numFmtId="0" fontId="3" fillId="42" borderId="2" xfId="3" applyFill="1" applyBorder="1" applyAlignment="1">
      <alignment horizontal="center" vertical="center"/>
    </xf>
    <xf numFmtId="0" fontId="3" fillId="0" borderId="40" xfId="3" applyBorder="1" applyAlignment="1">
      <alignment horizontal="center" vertical="center" wrapText="1"/>
    </xf>
    <xf numFmtId="0" fontId="3" fillId="0" borderId="22" xfId="3" applyBorder="1" applyAlignment="1">
      <alignment vertical="center" wrapText="1"/>
    </xf>
    <xf numFmtId="0" fontId="3" fillId="0" borderId="23" xfId="3" applyBorder="1" applyAlignment="1">
      <alignment vertical="center" wrapText="1"/>
    </xf>
    <xf numFmtId="0" fontId="3" fillId="0" borderId="23" xfId="3" applyFont="1" applyBorder="1" applyAlignment="1">
      <alignment vertical="center"/>
    </xf>
    <xf numFmtId="0" fontId="3" fillId="0" borderId="23" xfId="3" applyBorder="1" applyAlignment="1">
      <alignment horizontal="center" vertical="center"/>
    </xf>
    <xf numFmtId="0" fontId="3" fillId="0" borderId="24" xfId="3" applyBorder="1" applyAlignment="1">
      <alignment horizontal="center" vertical="center"/>
    </xf>
    <xf numFmtId="0" fontId="3" fillId="0" borderId="13" xfId="3" applyBorder="1" applyAlignment="1">
      <alignment vertical="center" wrapText="1"/>
    </xf>
    <xf numFmtId="0" fontId="3" fillId="0" borderId="0" xfId="3" applyBorder="1" applyAlignment="1">
      <alignment vertical="center" wrapText="1"/>
    </xf>
    <xf numFmtId="0" fontId="3" fillId="0" borderId="0" xfId="3" applyFont="1" applyBorder="1" applyAlignment="1">
      <alignment vertical="center"/>
    </xf>
    <xf numFmtId="0" fontId="3" fillId="0" borderId="26" xfId="3" applyBorder="1" applyAlignment="1">
      <alignment vertical="center" wrapText="1"/>
    </xf>
    <xf numFmtId="0" fontId="3" fillId="0" borderId="18" xfId="3" applyBorder="1" applyAlignment="1">
      <alignment vertical="center" wrapText="1"/>
    </xf>
    <xf numFmtId="0" fontId="3" fillId="0" borderId="18" xfId="3" applyFont="1" applyBorder="1" applyAlignment="1">
      <alignment vertical="center"/>
    </xf>
    <xf numFmtId="0" fontId="3" fillId="0" borderId="18" xfId="3" applyBorder="1" applyAlignment="1">
      <alignment horizontal="center" vertical="center"/>
    </xf>
    <xf numFmtId="0" fontId="3" fillId="0" borderId="27" xfId="3" applyBorder="1" applyAlignment="1">
      <alignment horizontal="center" vertical="center"/>
    </xf>
    <xf numFmtId="0" fontId="3" fillId="0" borderId="0" xfId="3" applyAlignment="1">
      <alignment vertical="center" wrapText="1"/>
    </xf>
    <xf numFmtId="0" fontId="3" fillId="0" borderId="49" xfId="3" applyBorder="1" applyAlignment="1">
      <alignment horizontal="justify" vertical="center" wrapText="1"/>
    </xf>
    <xf numFmtId="0" fontId="26" fillId="25" borderId="45" xfId="3" applyFont="1" applyFill="1" applyBorder="1" applyAlignment="1">
      <alignment horizontal="center" vertical="center"/>
    </xf>
    <xf numFmtId="0" fontId="26" fillId="25" borderId="31" xfId="3" applyFont="1" applyFill="1" applyBorder="1" applyAlignment="1">
      <alignment horizontal="center" vertical="center" wrapText="1"/>
    </xf>
    <xf numFmtId="0" fontId="26" fillId="25" borderId="55" xfId="3" applyFont="1" applyFill="1" applyBorder="1" applyAlignment="1">
      <alignment horizontal="center" vertical="center" wrapText="1"/>
    </xf>
    <xf numFmtId="0" fontId="26" fillId="25" borderId="28" xfId="3" applyFont="1" applyFill="1" applyBorder="1" applyAlignment="1">
      <alignment horizontal="center" vertical="center" wrapText="1"/>
    </xf>
    <xf numFmtId="0" fontId="26" fillId="25" borderId="51" xfId="3" applyFont="1" applyFill="1" applyBorder="1" applyAlignment="1">
      <alignment horizontal="center" vertical="center" wrapText="1"/>
    </xf>
    <xf numFmtId="0" fontId="26" fillId="24" borderId="7" xfId="3" applyFont="1" applyFill="1" applyBorder="1" applyAlignment="1">
      <alignment horizontal="center" vertical="center"/>
    </xf>
    <xf numFmtId="0" fontId="6" fillId="12" borderId="2" xfId="2" applyFont="1" applyFill="1" applyBorder="1" applyAlignment="1">
      <alignment horizontal="center" vertical="center" wrapText="1"/>
    </xf>
    <xf numFmtId="0" fontId="6" fillId="12" borderId="3" xfId="2" applyFont="1" applyFill="1" applyBorder="1" applyAlignment="1">
      <alignment horizontal="center" vertical="center" wrapText="1"/>
    </xf>
    <xf numFmtId="0" fontId="4" fillId="0" borderId="0" xfId="5" applyFont="1"/>
    <xf numFmtId="0" fontId="2" fillId="0" borderId="0" xfId="5"/>
    <xf numFmtId="0" fontId="7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/>
    </xf>
    <xf numFmtId="0" fontId="5" fillId="0" borderId="1" xfId="5" applyFont="1" applyBorder="1" applyAlignment="1">
      <alignment horizontal="justify" wrapText="1"/>
    </xf>
    <xf numFmtId="0" fontId="2" fillId="0" borderId="1" xfId="5" applyBorder="1" applyAlignment="1">
      <alignment horizontal="center" vertical="center"/>
    </xf>
    <xf numFmtId="0" fontId="5" fillId="0" borderId="1" xfId="5" applyFont="1" applyBorder="1"/>
    <xf numFmtId="0" fontId="5" fillId="0" borderId="1" xfId="5" applyFont="1" applyBorder="1" applyAlignment="1"/>
    <xf numFmtId="0" fontId="4" fillId="0" borderId="1" xfId="5" applyFont="1" applyBorder="1"/>
    <xf numFmtId="0" fontId="4" fillId="0" borderId="1" xfId="5" applyFont="1" applyBorder="1" applyAlignment="1">
      <alignment wrapText="1"/>
    </xf>
    <xf numFmtId="0" fontId="8" fillId="2" borderId="2" xfId="5" applyFont="1" applyFill="1" applyBorder="1" applyAlignment="1">
      <alignment horizontal="right"/>
    </xf>
    <xf numFmtId="164" fontId="8" fillId="2" borderId="3" xfId="5" applyNumberFormat="1" applyFont="1" applyFill="1" applyBorder="1" applyAlignment="1">
      <alignment horizontal="center"/>
    </xf>
    <xf numFmtId="0" fontId="16" fillId="4" borderId="2" xfId="5" applyFont="1" applyFill="1" applyBorder="1" applyAlignment="1">
      <alignment wrapText="1"/>
    </xf>
    <xf numFmtId="0" fontId="8" fillId="3" borderId="1" xfId="5" applyFont="1" applyFill="1" applyBorder="1" applyAlignment="1">
      <alignment horizontal="right"/>
    </xf>
    <xf numFmtId="164" fontId="8" fillId="3" borderId="1" xfId="5" applyNumberFormat="1" applyFont="1" applyFill="1" applyBorder="1" applyAlignment="1">
      <alignment horizontal="center"/>
    </xf>
    <xf numFmtId="0" fontId="2" fillId="0" borderId="0" xfId="5" applyBorder="1"/>
    <xf numFmtId="0" fontId="5" fillId="0" borderId="2" xfId="5" applyFont="1" applyBorder="1" applyAlignment="1">
      <alignment horizontal="center"/>
    </xf>
    <xf numFmtId="0" fontId="4" fillId="0" borderId="1" xfId="5" applyFont="1" applyBorder="1" applyAlignment="1">
      <alignment horizontal="justify" wrapText="1"/>
    </xf>
    <xf numFmtId="0" fontId="4" fillId="0" borderId="1" xfId="5" applyFont="1" applyBorder="1" applyAlignment="1">
      <alignment horizontal="justify"/>
    </xf>
    <xf numFmtId="0" fontId="5" fillId="0" borderId="1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0" xfId="5" applyFont="1" applyAlignment="1">
      <alignment vertical="center" wrapText="1"/>
    </xf>
    <xf numFmtId="0" fontId="4" fillId="0" borderId="0" xfId="5" applyFont="1" applyAlignment="1">
      <alignment horizontal="justify"/>
    </xf>
    <xf numFmtId="0" fontId="4" fillId="0" borderId="0" xfId="5" applyFont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1" fontId="19" fillId="0" borderId="1" xfId="0" applyNumberFormat="1" applyFont="1" applyBorder="1" applyAlignment="1">
      <alignment horizontal="justify" vertical="center"/>
    </xf>
    <xf numFmtId="0" fontId="22" fillId="0" borderId="1" xfId="1" applyBorder="1" applyAlignment="1" applyProtection="1">
      <alignment vertical="center"/>
    </xf>
    <xf numFmtId="0" fontId="26" fillId="42" borderId="1" xfId="3" applyFont="1" applyFill="1" applyBorder="1" applyAlignment="1">
      <alignment horizontal="center" vertical="center"/>
    </xf>
    <xf numFmtId="0" fontId="2" fillId="57" borderId="1" xfId="5" applyFill="1" applyBorder="1" applyAlignment="1">
      <alignment horizontal="center" vertical="center"/>
    </xf>
    <xf numFmtId="0" fontId="1" fillId="0" borderId="38" xfId="3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/>
    </xf>
    <xf numFmtId="0" fontId="15" fillId="14" borderId="1" xfId="0" applyFont="1" applyFill="1" applyBorder="1" applyAlignment="1">
      <alignment horizontal="justify" vertical="justify" wrapText="1"/>
    </xf>
    <xf numFmtId="0" fontId="0" fillId="14" borderId="1" xfId="0" applyFill="1" applyBorder="1" applyAlignment="1">
      <alignment horizontal="justify"/>
    </xf>
    <xf numFmtId="0" fontId="20" fillId="0" borderId="1" xfId="0" applyFont="1" applyBorder="1" applyAlignment="1">
      <alignment horizontal="center" vertical="justify" wrapText="1"/>
    </xf>
    <xf numFmtId="0" fontId="21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23" borderId="25" xfId="0" applyFont="1" applyFill="1" applyBorder="1" applyAlignment="1">
      <alignment horizontal="left" vertical="center" wrapText="1"/>
    </xf>
    <xf numFmtId="0" fontId="23" fillId="23" borderId="21" xfId="0" applyFont="1" applyFill="1" applyBorder="1" applyAlignment="1">
      <alignment horizontal="left" vertical="center" wrapText="1"/>
    </xf>
    <xf numFmtId="0" fontId="22" fillId="0" borderId="0" xfId="1" applyBorder="1" applyAlignment="1" applyProtection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23" borderId="15" xfId="0" applyFont="1" applyFill="1" applyBorder="1" applyAlignment="1">
      <alignment horizontal="left" vertical="center" wrapText="1"/>
    </xf>
    <xf numFmtId="0" fontId="23" fillId="23" borderId="16" xfId="0" applyFont="1" applyFill="1" applyBorder="1" applyAlignment="1">
      <alignment horizontal="left" vertical="center" wrapText="1"/>
    </xf>
    <xf numFmtId="0" fontId="23" fillId="23" borderId="17" xfId="0" applyFont="1" applyFill="1" applyBorder="1" applyAlignment="1">
      <alignment horizontal="left" vertical="center" wrapText="1"/>
    </xf>
    <xf numFmtId="0" fontId="23" fillId="0" borderId="2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23" borderId="19" xfId="0" applyFont="1" applyFill="1" applyBorder="1" applyAlignment="1">
      <alignment horizontal="center"/>
    </xf>
    <xf numFmtId="0" fontId="24" fillId="23" borderId="9" xfId="0" applyFont="1" applyFill="1" applyBorder="1" applyAlignment="1">
      <alignment horizontal="center"/>
    </xf>
    <xf numFmtId="0" fontId="24" fillId="23" borderId="10" xfId="0" applyFont="1" applyFill="1" applyBorder="1" applyAlignment="1">
      <alignment horizontal="center"/>
    </xf>
    <xf numFmtId="1" fontId="23" fillId="0" borderId="19" xfId="0" applyNumberFormat="1" applyFont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 wrapText="1"/>
    </xf>
    <xf numFmtId="0" fontId="18" fillId="7" borderId="2" xfId="5" applyFont="1" applyFill="1" applyBorder="1" applyAlignment="1">
      <alignment horizontal="center" vertical="center" wrapText="1"/>
    </xf>
    <xf numFmtId="0" fontId="18" fillId="7" borderId="5" xfId="5" applyFont="1" applyFill="1" applyBorder="1" applyAlignment="1">
      <alignment horizontal="center" vertical="center" wrapText="1"/>
    </xf>
    <xf numFmtId="0" fontId="18" fillId="7" borderId="3" xfId="5" applyFont="1" applyFill="1" applyBorder="1" applyAlignment="1">
      <alignment horizontal="center" vertical="center" wrapText="1"/>
    </xf>
    <xf numFmtId="0" fontId="6" fillId="18" borderId="2" xfId="5" applyFont="1" applyFill="1" applyBorder="1" applyAlignment="1">
      <alignment horizontal="center" wrapText="1"/>
    </xf>
    <xf numFmtId="0" fontId="6" fillId="18" borderId="5" xfId="5" applyFont="1" applyFill="1" applyBorder="1" applyAlignment="1">
      <alignment horizontal="center" wrapText="1"/>
    </xf>
    <xf numFmtId="0" fontId="6" fillId="18" borderId="3" xfId="5" applyFont="1" applyFill="1" applyBorder="1" applyAlignment="1">
      <alignment horizontal="center" wrapText="1"/>
    </xf>
    <xf numFmtId="0" fontId="18" fillId="19" borderId="2" xfId="5" applyFont="1" applyFill="1" applyBorder="1" applyAlignment="1">
      <alignment horizontal="center" vertical="center"/>
    </xf>
    <xf numFmtId="0" fontId="18" fillId="19" borderId="5" xfId="5" applyFont="1" applyFill="1" applyBorder="1" applyAlignment="1">
      <alignment horizontal="center" vertical="center"/>
    </xf>
    <xf numFmtId="0" fontId="18" fillId="19" borderId="3" xfId="5" applyFont="1" applyFill="1" applyBorder="1" applyAlignment="1">
      <alignment horizontal="center" vertical="center"/>
    </xf>
    <xf numFmtId="0" fontId="8" fillId="0" borderId="8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/>
    </xf>
    <xf numFmtId="0" fontId="6" fillId="9" borderId="2" xfId="2" applyFont="1" applyFill="1" applyBorder="1" applyAlignment="1">
      <alignment horizontal="center" vertical="center" wrapText="1"/>
    </xf>
    <xf numFmtId="0" fontId="6" fillId="9" borderId="3" xfId="2" applyFont="1" applyFill="1" applyBorder="1" applyAlignment="1">
      <alignment horizontal="center" vertical="center" wrapText="1"/>
    </xf>
    <xf numFmtId="0" fontId="6" fillId="16" borderId="2" xfId="2" applyFont="1" applyFill="1" applyBorder="1" applyAlignment="1">
      <alignment horizontal="center" vertical="center" wrapText="1"/>
    </xf>
    <xf numFmtId="0" fontId="6" fillId="16" borderId="3" xfId="2" applyFont="1" applyFill="1" applyBorder="1" applyAlignment="1">
      <alignment horizontal="center" vertical="center" wrapText="1"/>
    </xf>
    <xf numFmtId="0" fontId="9" fillId="22" borderId="1" xfId="5" applyFont="1" applyFill="1" applyBorder="1" applyAlignment="1">
      <alignment horizontal="right"/>
    </xf>
    <xf numFmtId="164" fontId="10" fillId="22" borderId="1" xfId="5" applyNumberFormat="1" applyFont="1" applyFill="1" applyBorder="1" applyAlignment="1">
      <alignment horizontal="center" vertical="center"/>
    </xf>
    <xf numFmtId="0" fontId="18" fillId="19" borderId="2" xfId="5" applyFont="1" applyFill="1" applyBorder="1" applyAlignment="1">
      <alignment horizontal="center" wrapText="1"/>
    </xf>
    <xf numFmtId="0" fontId="18" fillId="19" borderId="5" xfId="5" applyFont="1" applyFill="1" applyBorder="1" applyAlignment="1">
      <alignment horizontal="center" wrapText="1"/>
    </xf>
    <xf numFmtId="0" fontId="18" fillId="19" borderId="3" xfId="5" applyFont="1" applyFill="1" applyBorder="1" applyAlignment="1">
      <alignment horizontal="center" wrapText="1"/>
    </xf>
    <xf numFmtId="0" fontId="6" fillId="7" borderId="1" xfId="5" applyFont="1" applyFill="1" applyBorder="1" applyAlignment="1">
      <alignment horizontal="center"/>
    </xf>
    <xf numFmtId="0" fontId="6" fillId="18" borderId="2" xfId="2" applyFont="1" applyFill="1" applyBorder="1" applyAlignment="1">
      <alignment horizontal="center" vertical="center" wrapText="1"/>
    </xf>
    <xf numFmtId="0" fontId="6" fillId="18" borderId="3" xfId="2" applyFont="1" applyFill="1" applyBorder="1" applyAlignment="1">
      <alignment horizontal="center" vertical="center" wrapText="1"/>
    </xf>
    <xf numFmtId="0" fontId="4" fillId="6" borderId="2" xfId="2" applyFont="1" applyFill="1" applyBorder="1" applyAlignment="1">
      <alignment horizontal="center" vertical="center" wrapText="1"/>
    </xf>
    <xf numFmtId="0" fontId="4" fillId="6" borderId="3" xfId="2" applyFont="1" applyFill="1" applyBorder="1" applyAlignment="1">
      <alignment horizontal="center" vertical="center" wrapText="1"/>
    </xf>
    <xf numFmtId="164" fontId="10" fillId="22" borderId="1" xfId="5" applyNumberFormat="1" applyFont="1" applyFill="1" applyBorder="1" applyAlignment="1" applyProtection="1">
      <alignment horizontal="center" vertical="center"/>
    </xf>
    <xf numFmtId="0" fontId="18" fillId="21" borderId="2" xfId="5" applyFont="1" applyFill="1" applyBorder="1" applyAlignment="1">
      <alignment horizontal="center" wrapText="1"/>
    </xf>
    <xf numFmtId="0" fontId="18" fillId="21" borderId="5" xfId="5" applyFont="1" applyFill="1" applyBorder="1" applyAlignment="1">
      <alignment horizontal="center" wrapText="1"/>
    </xf>
    <xf numFmtId="0" fontId="18" fillId="21" borderId="3" xfId="5" applyFont="1" applyFill="1" applyBorder="1" applyAlignment="1">
      <alignment horizontal="center" wrapText="1"/>
    </xf>
    <xf numFmtId="0" fontId="9" fillId="21" borderId="1" xfId="5" applyFont="1" applyFill="1" applyBorder="1" applyAlignment="1">
      <alignment horizontal="right"/>
    </xf>
    <xf numFmtId="164" fontId="10" fillId="21" borderId="1" xfId="5" applyNumberFormat="1" applyFont="1" applyFill="1" applyBorder="1" applyAlignment="1">
      <alignment horizontal="center" vertical="center"/>
    </xf>
    <xf numFmtId="0" fontId="8" fillId="10" borderId="1" xfId="5" applyFont="1" applyFill="1" applyBorder="1" applyAlignment="1">
      <alignment horizontal="right"/>
    </xf>
    <xf numFmtId="164" fontId="6" fillId="10" borderId="1" xfId="5" applyNumberFormat="1" applyFont="1" applyFill="1" applyBorder="1" applyAlignment="1">
      <alignment horizontal="center" vertical="center"/>
    </xf>
    <xf numFmtId="0" fontId="6" fillId="6" borderId="2" xfId="5" applyFont="1" applyFill="1" applyBorder="1" applyAlignment="1">
      <alignment horizontal="center" wrapText="1"/>
    </xf>
    <xf numFmtId="0" fontId="6" fillId="6" borderId="5" xfId="5" applyFont="1" applyFill="1" applyBorder="1" applyAlignment="1">
      <alignment horizontal="center" wrapText="1"/>
    </xf>
    <xf numFmtId="0" fontId="6" fillId="6" borderId="3" xfId="5" applyFont="1" applyFill="1" applyBorder="1" applyAlignment="1">
      <alignment horizontal="center" wrapText="1"/>
    </xf>
    <xf numFmtId="0" fontId="8" fillId="6" borderId="1" xfId="5" applyFont="1" applyFill="1" applyBorder="1" applyAlignment="1">
      <alignment horizontal="right"/>
    </xf>
    <xf numFmtId="164" fontId="6" fillId="6" borderId="1" xfId="5" applyNumberFormat="1" applyFont="1" applyFill="1" applyBorder="1" applyAlignment="1">
      <alignment horizontal="center" vertical="center"/>
    </xf>
    <xf numFmtId="0" fontId="6" fillId="9" borderId="1" xfId="5" applyFont="1" applyFill="1" applyBorder="1" applyAlignment="1">
      <alignment horizontal="center" wrapText="1"/>
    </xf>
    <xf numFmtId="0" fontId="18" fillId="9" borderId="2" xfId="5" applyFont="1" applyFill="1" applyBorder="1" applyAlignment="1">
      <alignment horizontal="center" wrapText="1"/>
    </xf>
    <xf numFmtId="0" fontId="18" fillId="9" borderId="5" xfId="5" applyFont="1" applyFill="1" applyBorder="1" applyAlignment="1">
      <alignment horizontal="center" wrapText="1"/>
    </xf>
    <xf numFmtId="0" fontId="18" fillId="9" borderId="3" xfId="5" applyFont="1" applyFill="1" applyBorder="1" applyAlignment="1">
      <alignment horizontal="center" wrapText="1"/>
    </xf>
    <xf numFmtId="0" fontId="9" fillId="20" borderId="1" xfId="5" applyFont="1" applyFill="1" applyBorder="1" applyAlignment="1">
      <alignment horizontal="right"/>
    </xf>
    <xf numFmtId="164" fontId="10" fillId="20" borderId="1" xfId="5" applyNumberFormat="1" applyFont="1" applyFill="1" applyBorder="1" applyAlignment="1">
      <alignment horizontal="center" vertical="center"/>
    </xf>
    <xf numFmtId="164" fontId="10" fillId="20" borderId="2" xfId="5" applyNumberFormat="1" applyFont="1" applyFill="1" applyBorder="1" applyAlignment="1">
      <alignment horizontal="center" vertical="center"/>
    </xf>
    <xf numFmtId="164" fontId="10" fillId="20" borderId="5" xfId="5" applyNumberFormat="1" applyFont="1" applyFill="1" applyBorder="1" applyAlignment="1">
      <alignment horizontal="center" vertical="center"/>
    </xf>
    <xf numFmtId="164" fontId="10" fillId="20" borderId="3" xfId="5" applyNumberFormat="1" applyFont="1" applyFill="1" applyBorder="1" applyAlignment="1">
      <alignment horizontal="center" vertical="center"/>
    </xf>
    <xf numFmtId="0" fontId="8" fillId="11" borderId="1" xfId="5" applyFont="1" applyFill="1" applyBorder="1" applyAlignment="1">
      <alignment horizontal="right"/>
    </xf>
    <xf numFmtId="164" fontId="6" fillId="11" borderId="1" xfId="5" applyNumberFormat="1" applyFont="1" applyFill="1" applyBorder="1" applyAlignment="1">
      <alignment horizontal="center" vertical="center"/>
    </xf>
    <xf numFmtId="0" fontId="6" fillId="13" borderId="1" xfId="5" applyFont="1" applyFill="1" applyBorder="1" applyAlignment="1">
      <alignment horizontal="center" wrapText="1"/>
    </xf>
    <xf numFmtId="0" fontId="6" fillId="13" borderId="4" xfId="5" applyFont="1" applyFill="1" applyBorder="1" applyAlignment="1">
      <alignment horizontal="center" wrapText="1"/>
    </xf>
    <xf numFmtId="0" fontId="18" fillId="16" borderId="2" xfId="5" applyFont="1" applyFill="1" applyBorder="1" applyAlignment="1">
      <alignment horizontal="center" wrapText="1"/>
    </xf>
    <xf numFmtId="0" fontId="18" fillId="16" borderId="5" xfId="5" applyFont="1" applyFill="1" applyBorder="1" applyAlignment="1">
      <alignment horizontal="center" wrapText="1"/>
    </xf>
    <xf numFmtId="0" fontId="18" fillId="16" borderId="3" xfId="5" applyFont="1" applyFill="1" applyBorder="1" applyAlignment="1">
      <alignment horizontal="center" wrapText="1"/>
    </xf>
    <xf numFmtId="0" fontId="9" fillId="15" borderId="1" xfId="5" applyFont="1" applyFill="1" applyBorder="1" applyAlignment="1">
      <alignment horizontal="right"/>
    </xf>
    <xf numFmtId="164" fontId="10" fillId="15" borderId="1" xfId="5" applyNumberFormat="1" applyFont="1" applyFill="1" applyBorder="1" applyAlignment="1">
      <alignment horizontal="center" vertical="center"/>
    </xf>
    <xf numFmtId="0" fontId="18" fillId="17" borderId="2" xfId="5" applyFont="1" applyFill="1" applyBorder="1" applyAlignment="1">
      <alignment horizontal="center" wrapText="1"/>
    </xf>
    <xf numFmtId="0" fontId="18" fillId="17" borderId="5" xfId="5" applyFont="1" applyFill="1" applyBorder="1" applyAlignment="1">
      <alignment horizontal="center" wrapText="1"/>
    </xf>
    <xf numFmtId="0" fontId="18" fillId="17" borderId="3" xfId="5" applyFont="1" applyFill="1" applyBorder="1" applyAlignment="1">
      <alignment horizontal="center" wrapText="1"/>
    </xf>
    <xf numFmtId="0" fontId="8" fillId="13" borderId="1" xfId="5" applyFont="1" applyFill="1" applyBorder="1" applyAlignment="1">
      <alignment horizontal="right"/>
    </xf>
    <xf numFmtId="164" fontId="6" fillId="13" borderId="1" xfId="5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wrapText="1"/>
    </xf>
    <xf numFmtId="0" fontId="6" fillId="2" borderId="4" xfId="5" applyFont="1" applyFill="1" applyBorder="1" applyAlignment="1">
      <alignment horizontal="center" wrapText="1"/>
    </xf>
    <xf numFmtId="164" fontId="10" fillId="15" borderId="2" xfId="5" applyNumberFormat="1" applyFont="1" applyFill="1" applyBorder="1" applyAlignment="1">
      <alignment horizontal="center" vertical="center"/>
    </xf>
    <xf numFmtId="164" fontId="10" fillId="15" borderId="5" xfId="5" applyNumberFormat="1" applyFont="1" applyFill="1" applyBorder="1" applyAlignment="1">
      <alignment horizontal="center" vertical="center"/>
    </xf>
    <xf numFmtId="164" fontId="10" fillId="15" borderId="3" xfId="5" applyNumberFormat="1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right"/>
    </xf>
    <xf numFmtId="164" fontId="6" fillId="2" borderId="1" xfId="5" applyNumberFormat="1" applyFont="1" applyFill="1" applyBorder="1" applyAlignment="1">
      <alignment horizontal="center" vertical="center"/>
    </xf>
    <xf numFmtId="0" fontId="6" fillId="12" borderId="1" xfId="5" applyFont="1" applyFill="1" applyBorder="1" applyAlignment="1">
      <alignment horizontal="center" wrapText="1"/>
    </xf>
    <xf numFmtId="0" fontId="6" fillId="12" borderId="4" xfId="5" applyFont="1" applyFill="1" applyBorder="1" applyAlignment="1">
      <alignment horizontal="center" wrapText="1"/>
    </xf>
    <xf numFmtId="0" fontId="18" fillId="12" borderId="2" xfId="5" applyFont="1" applyFill="1" applyBorder="1" applyAlignment="1">
      <alignment horizontal="center" wrapText="1"/>
    </xf>
    <xf numFmtId="0" fontId="18" fillId="12" borderId="5" xfId="5" applyFont="1" applyFill="1" applyBorder="1" applyAlignment="1">
      <alignment horizontal="center" wrapText="1"/>
    </xf>
    <xf numFmtId="0" fontId="18" fillId="12" borderId="3" xfId="5" applyFont="1" applyFill="1" applyBorder="1" applyAlignment="1">
      <alignment horizontal="center" wrapText="1"/>
    </xf>
    <xf numFmtId="0" fontId="9" fillId="16" borderId="1" xfId="5" applyFont="1" applyFill="1" applyBorder="1" applyAlignment="1">
      <alignment horizontal="right"/>
    </xf>
    <xf numFmtId="164" fontId="10" fillId="16" borderId="1" xfId="5" applyNumberFormat="1" applyFont="1" applyFill="1" applyBorder="1" applyAlignment="1">
      <alignment horizontal="center" vertical="center"/>
    </xf>
    <xf numFmtId="0" fontId="5" fillId="0" borderId="2" xfId="5" applyFont="1" applyBorder="1" applyAlignment="1">
      <alignment horizontal="justify" vertical="center" wrapText="1"/>
    </xf>
    <xf numFmtId="0" fontId="5" fillId="0" borderId="5" xfId="5" applyFont="1" applyBorder="1" applyAlignment="1">
      <alignment horizontal="justify" vertical="center" wrapText="1"/>
    </xf>
    <xf numFmtId="0" fontId="5" fillId="0" borderId="3" xfId="5" applyFont="1" applyBorder="1" applyAlignment="1">
      <alignment horizontal="justify" vertical="center" wrapText="1"/>
    </xf>
    <xf numFmtId="0" fontId="8" fillId="3" borderId="1" xfId="5" applyFont="1" applyFill="1" applyBorder="1" applyAlignment="1">
      <alignment horizontal="right"/>
    </xf>
    <xf numFmtId="164" fontId="6" fillId="3" borderId="1" xfId="5" applyNumberFormat="1" applyFont="1" applyFill="1" applyBorder="1" applyAlignment="1">
      <alignment horizontal="center" vertical="center"/>
    </xf>
    <xf numFmtId="0" fontId="8" fillId="14" borderId="1" xfId="5" applyFont="1" applyFill="1" applyBorder="1" applyAlignment="1">
      <alignment horizontal="right"/>
    </xf>
    <xf numFmtId="164" fontId="6" fillId="14" borderId="1" xfId="5" applyNumberFormat="1" applyFont="1" applyFill="1" applyBorder="1" applyAlignment="1">
      <alignment horizontal="center" vertical="center"/>
    </xf>
    <xf numFmtId="0" fontId="3" fillId="0" borderId="40" xfId="3" applyBorder="1" applyAlignment="1">
      <alignment horizontal="center" vertical="center" wrapText="1"/>
    </xf>
    <xf numFmtId="0" fontId="3" fillId="0" borderId="42" xfId="3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3" fillId="0" borderId="20" xfId="3" applyBorder="1" applyAlignment="1">
      <alignment horizontal="center" vertical="center"/>
    </xf>
    <xf numFmtId="0" fontId="3" fillId="0" borderId="0" xfId="3" applyAlignment="1">
      <alignment horizontal="center" vertical="center"/>
    </xf>
    <xf numFmtId="0" fontId="26" fillId="25" borderId="50" xfId="3" applyFont="1" applyFill="1" applyBorder="1" applyAlignment="1">
      <alignment horizontal="center" vertical="center" wrapText="1"/>
    </xf>
    <xf numFmtId="0" fontId="26" fillId="25" borderId="52" xfId="3" applyFont="1" applyFill="1" applyBorder="1" applyAlignment="1">
      <alignment horizontal="center" vertical="center" wrapText="1"/>
    </xf>
    <xf numFmtId="0" fontId="26" fillId="0" borderId="25" xfId="3" applyFont="1" applyBorder="1" applyAlignment="1">
      <alignment horizontal="center" vertical="center" wrapText="1"/>
    </xf>
    <xf numFmtId="0" fontId="26" fillId="0" borderId="41" xfId="3" applyFont="1" applyBorder="1" applyAlignment="1">
      <alignment horizontal="center" vertical="center" wrapText="1"/>
    </xf>
    <xf numFmtId="0" fontId="26" fillId="0" borderId="21" xfId="3" applyFont="1" applyBorder="1" applyAlignment="1">
      <alignment horizontal="center" vertical="center" wrapText="1"/>
    </xf>
    <xf numFmtId="0" fontId="26" fillId="27" borderId="31" xfId="3" applyFont="1" applyFill="1" applyBorder="1" applyAlignment="1">
      <alignment horizontal="center" vertical="center"/>
    </xf>
    <xf numFmtId="0" fontId="26" fillId="27" borderId="32" xfId="3" applyFont="1" applyFill="1" applyBorder="1" applyAlignment="1">
      <alignment horizontal="center" vertical="center"/>
    </xf>
    <xf numFmtId="0" fontId="26" fillId="27" borderId="34" xfId="3" applyFont="1" applyFill="1" applyBorder="1" applyAlignment="1">
      <alignment horizontal="center" vertical="center"/>
    </xf>
    <xf numFmtId="0" fontId="26" fillId="28" borderId="31" xfId="3" applyFont="1" applyFill="1" applyBorder="1" applyAlignment="1">
      <alignment horizontal="center" vertical="center"/>
    </xf>
    <xf numFmtId="0" fontId="26" fillId="28" borderId="32" xfId="3" applyFont="1" applyFill="1" applyBorder="1" applyAlignment="1">
      <alignment horizontal="center" vertical="center"/>
    </xf>
    <xf numFmtId="0" fontId="26" fillId="28" borderId="33" xfId="3" applyFont="1" applyFill="1" applyBorder="1" applyAlignment="1">
      <alignment horizontal="center" vertical="center"/>
    </xf>
    <xf numFmtId="0" fontId="26" fillId="29" borderId="31" xfId="3" applyFont="1" applyFill="1" applyBorder="1" applyAlignment="1">
      <alignment horizontal="center" vertical="center"/>
    </xf>
    <xf numFmtId="0" fontId="26" fillId="29" borderId="32" xfId="3" applyFont="1" applyFill="1" applyBorder="1" applyAlignment="1">
      <alignment horizontal="center" vertical="center"/>
    </xf>
    <xf numFmtId="0" fontId="26" fillId="29" borderId="34" xfId="3" applyFont="1" applyFill="1" applyBorder="1" applyAlignment="1">
      <alignment horizontal="center" vertical="center"/>
    </xf>
    <xf numFmtId="0" fontId="26" fillId="32" borderId="35" xfId="3" applyFont="1" applyFill="1" applyBorder="1" applyAlignment="1">
      <alignment horizontal="center" vertical="center"/>
    </xf>
    <xf numFmtId="0" fontId="3" fillId="0" borderId="36" xfId="3" applyBorder="1"/>
    <xf numFmtId="0" fontId="26" fillId="30" borderId="31" xfId="3" applyFont="1" applyFill="1" applyBorder="1" applyAlignment="1">
      <alignment horizontal="center" vertical="center"/>
    </xf>
    <xf numFmtId="0" fontId="26" fillId="30" borderId="32" xfId="3" applyFont="1" applyFill="1" applyBorder="1" applyAlignment="1">
      <alignment horizontal="center" vertical="center"/>
    </xf>
    <xf numFmtId="0" fontId="26" fillId="30" borderId="33" xfId="3" applyFont="1" applyFill="1" applyBorder="1" applyAlignment="1">
      <alignment horizontal="center" vertical="center"/>
    </xf>
    <xf numFmtId="0" fontId="26" fillId="31" borderId="31" xfId="3" applyFont="1" applyFill="1" applyBorder="1" applyAlignment="1">
      <alignment horizontal="center" vertical="center"/>
    </xf>
    <xf numFmtId="0" fontId="26" fillId="31" borderId="32" xfId="3" applyFont="1" applyFill="1" applyBorder="1" applyAlignment="1">
      <alignment horizontal="center" vertical="center"/>
    </xf>
    <xf numFmtId="0" fontId="26" fillId="31" borderId="33" xfId="3" applyFont="1" applyFill="1" applyBorder="1" applyAlignment="1">
      <alignment horizontal="center" vertical="center"/>
    </xf>
    <xf numFmtId="0" fontId="26" fillId="26" borderId="31" xfId="3" applyFont="1" applyFill="1" applyBorder="1" applyAlignment="1">
      <alignment horizontal="center" vertical="center"/>
    </xf>
    <xf numFmtId="0" fontId="26" fillId="26" borderId="32" xfId="3" applyFont="1" applyFill="1" applyBorder="1" applyAlignment="1">
      <alignment horizontal="center" vertical="center"/>
    </xf>
    <xf numFmtId="0" fontId="26" fillId="26" borderId="33" xfId="3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26" fillId="0" borderId="22" xfId="3" applyFont="1" applyBorder="1" applyAlignment="1">
      <alignment horizontal="center" vertical="center" wrapText="1"/>
    </xf>
    <xf numFmtId="0" fontId="26" fillId="0" borderId="23" xfId="3" applyFont="1" applyBorder="1" applyAlignment="1">
      <alignment horizontal="center" vertical="center" wrapText="1"/>
    </xf>
    <xf numFmtId="0" fontId="26" fillId="0" borderId="24" xfId="3" applyFont="1" applyBorder="1" applyAlignment="1">
      <alignment horizontal="center" vertical="center" wrapText="1"/>
    </xf>
    <xf numFmtId="0" fontId="26" fillId="0" borderId="13" xfId="3" applyFont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center" wrapText="1"/>
    </xf>
    <xf numFmtId="0" fontId="26" fillId="0" borderId="20" xfId="3" applyFont="1" applyBorder="1" applyAlignment="1">
      <alignment horizontal="center" vertical="center" wrapText="1"/>
    </xf>
    <xf numFmtId="0" fontId="26" fillId="0" borderId="19" xfId="3" applyFont="1" applyBorder="1" applyAlignment="1">
      <alignment horizontal="center" vertical="center" wrapText="1"/>
    </xf>
    <xf numFmtId="0" fontId="26" fillId="0" borderId="9" xfId="3" applyFont="1" applyBorder="1" applyAlignment="1">
      <alignment horizontal="center" vertical="center" wrapText="1"/>
    </xf>
    <xf numFmtId="0" fontId="26" fillId="0" borderId="10" xfId="3" applyFont="1" applyBorder="1" applyAlignment="1">
      <alignment horizontal="center" vertical="center" wrapText="1"/>
    </xf>
    <xf numFmtId="0" fontId="29" fillId="0" borderId="25" xfId="3" applyFont="1" applyBorder="1" applyAlignment="1">
      <alignment horizontal="center" vertical="center" wrapText="1"/>
    </xf>
    <xf numFmtId="0" fontId="29" fillId="0" borderId="41" xfId="3" applyFont="1" applyBorder="1" applyAlignment="1">
      <alignment horizontal="center" vertical="center" wrapText="1"/>
    </xf>
    <xf numFmtId="0" fontId="29" fillId="0" borderId="21" xfId="3" applyFont="1" applyBorder="1" applyAlignment="1">
      <alignment horizontal="center" vertical="center" wrapText="1"/>
    </xf>
    <xf numFmtId="0" fontId="26" fillId="0" borderId="19" xfId="3" applyFont="1" applyBorder="1" applyAlignment="1">
      <alignment horizontal="center" vertical="center"/>
    </xf>
    <xf numFmtId="0" fontId="26" fillId="0" borderId="9" xfId="3" applyFont="1" applyBorder="1" applyAlignment="1">
      <alignment horizontal="center" vertical="center"/>
    </xf>
    <xf numFmtId="0" fontId="26" fillId="0" borderId="10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23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0" fontId="26" fillId="24" borderId="28" xfId="3" applyFont="1" applyFill="1" applyBorder="1" applyAlignment="1">
      <alignment horizontal="center" vertical="center" wrapText="1"/>
    </xf>
    <xf numFmtId="0" fontId="26" fillId="24" borderId="37" xfId="3" applyFont="1" applyFill="1" applyBorder="1" applyAlignment="1">
      <alignment horizontal="center" vertical="center" wrapText="1"/>
    </xf>
    <xf numFmtId="0" fontId="26" fillId="24" borderId="29" xfId="3" applyFont="1" applyFill="1" applyBorder="1" applyAlignment="1">
      <alignment horizontal="center" vertical="center" wrapText="1"/>
    </xf>
    <xf numFmtId="0" fontId="26" fillId="24" borderId="38" xfId="3" applyFont="1" applyFill="1" applyBorder="1" applyAlignment="1">
      <alignment horizontal="center" vertical="center" wrapText="1"/>
    </xf>
    <xf numFmtId="0" fontId="26" fillId="24" borderId="11" xfId="3" applyFont="1" applyFill="1" applyBorder="1" applyAlignment="1">
      <alignment horizontal="center" vertical="center"/>
    </xf>
    <xf numFmtId="0" fontId="26" fillId="24" borderId="12" xfId="3" applyFont="1" applyFill="1" applyBorder="1" applyAlignment="1">
      <alignment horizontal="center" vertical="center"/>
    </xf>
    <xf numFmtId="0" fontId="26" fillId="24" borderId="45" xfId="3" applyFont="1" applyFill="1" applyBorder="1" applyAlignment="1">
      <alignment horizontal="center" vertical="center"/>
    </xf>
    <xf numFmtId="0" fontId="26" fillId="24" borderId="46" xfId="3" applyFont="1" applyFill="1" applyBorder="1" applyAlignment="1">
      <alignment horizontal="center" vertical="center"/>
    </xf>
    <xf numFmtId="0" fontId="26" fillId="24" borderId="48" xfId="3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/>
    <cellStyle name="Normal 3" xfId="5"/>
    <cellStyle name="Normal_AYUDAS AUTOEVALUACION  V2" xfId="2"/>
    <cellStyle name="Porcentaje 2" xfId="4"/>
  </cellStyles>
  <dxfs count="0"/>
  <tableStyles count="0" defaultTableStyle="TableStyleMedium9" defaultPivotStyle="PivotStyleLight16"/>
  <colors>
    <mruColors>
      <color rgb="FF00B0F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193691496527539E-2"/>
          <c:y val="2.58273187978268E-2"/>
          <c:w val="0.94771486307574382"/>
          <c:h val="0.9096111614930030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B6B-4475-9BEE-9735400DB7F5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B6B-4475-9BEE-9735400DB7F5}"/>
            </c:ext>
          </c:extLst>
        </c:ser>
        <c:ser>
          <c:idx val="2"/>
          <c:order val="2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B6B-4475-9BEE-9735400DB7F5}"/>
            </c:ext>
          </c:extLst>
        </c:ser>
        <c:ser>
          <c:idx val="3"/>
          <c:order val="3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B6B-4475-9BEE-9735400DB7F5}"/>
            </c:ext>
          </c:extLst>
        </c:ser>
        <c:ser>
          <c:idx val="4"/>
          <c:order val="4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CR"/>
                </a:pPr>
                <a:endParaRPr lang="es-CO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B6B-4475-9BEE-9735400DB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00412416"/>
        <c:axId val="100418304"/>
      </c:barChart>
      <c:catAx>
        <c:axId val="10041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CR" sz="1200" b="1" i="1">
                <a:latin typeface="Arial Narrow" pitchFamily="34" charset="0"/>
              </a:defRPr>
            </a:pPr>
            <a:endParaRPr lang="es-CO"/>
          </a:p>
        </c:txPr>
        <c:crossAx val="100418304"/>
        <c:crossesAt val="0"/>
        <c:auto val="0"/>
        <c:lblAlgn val="ctr"/>
        <c:lblOffset val="100"/>
        <c:noMultiLvlLbl val="0"/>
      </c:catAx>
      <c:valAx>
        <c:axId val="100418304"/>
        <c:scaling>
          <c:orientation val="minMax"/>
          <c:max val="4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lang="es-CR"/>
            </a:pPr>
            <a:endParaRPr lang="es-CO"/>
          </a:p>
        </c:txPr>
        <c:crossAx val="100412416"/>
        <c:crosses val="autoZero"/>
        <c:crossBetween val="between"/>
        <c:majorUnit val="1"/>
      </c:valAx>
      <c:spPr>
        <a:solidFill>
          <a:schemeClr val="accent2">
            <a:lumMod val="20000"/>
            <a:lumOff val="80000"/>
          </a:schemeClr>
        </a:solidFill>
      </c:spPr>
    </c:plotArea>
    <c:legend>
      <c:legendPos val="r"/>
      <c:layout>
        <c:manualLayout>
          <c:xMode val="edge"/>
          <c:yMode val="edge"/>
          <c:x val="0.1100199289248136"/>
          <c:y val="0.77656095994203045"/>
          <c:w val="0.80501169379971282"/>
          <c:h val="0.11965829912286607"/>
        </c:manualLayout>
      </c:layout>
      <c:overlay val="0"/>
      <c:txPr>
        <a:bodyPr/>
        <a:lstStyle/>
        <a:p>
          <a:pPr>
            <a:defRPr lang="es-CR"/>
          </a:pPr>
          <a:endParaRPr lang="es-CO"/>
        </a:p>
      </c:txPr>
    </c:legend>
    <c:plotVisOnly val="0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52</xdr:row>
      <xdr:rowOff>88900</xdr:rowOff>
    </xdr:from>
    <xdr:to>
      <xdr:col>8</xdr:col>
      <xdr:colOff>1085850</xdr:colOff>
      <xdr:row>82</xdr:row>
      <xdr:rowOff>119063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734483</xdr:colOff>
      <xdr:row>0</xdr:row>
      <xdr:rowOff>84666</xdr:rowOff>
    </xdr:from>
    <xdr:to>
      <xdr:col>1</xdr:col>
      <xdr:colOff>1191683</xdr:colOff>
      <xdr:row>2</xdr:row>
      <xdr:rowOff>133349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9358" y="84666"/>
          <a:ext cx="457200" cy="429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4067175</xdr:colOff>
      <xdr:row>0</xdr:row>
      <xdr:rowOff>57150</xdr:rowOff>
    </xdr:from>
    <xdr:to>
      <xdr:col>3</xdr:col>
      <xdr:colOff>361950</xdr:colOff>
      <xdr:row>2</xdr:row>
      <xdr:rowOff>162983</xdr:rowOff>
    </xdr:to>
    <xdr:pic>
      <xdr:nvPicPr>
        <xdr:cNvPr id="6" name="Imagen 5" descr="escudo-yacopí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57150"/>
          <a:ext cx="571500" cy="4868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dteran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edteran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26"/>
  <sheetViews>
    <sheetView topLeftCell="A18" workbookViewId="0">
      <selection sqref="A1:C26"/>
    </sheetView>
  </sheetViews>
  <sheetFormatPr baseColWidth="10" defaultRowHeight="14.25" x14ac:dyDescent="0.2"/>
  <cols>
    <col min="1" max="1" width="5.140625" style="49" customWidth="1"/>
    <col min="2" max="2" width="45.85546875" style="44" customWidth="1"/>
    <col min="3" max="3" width="82.42578125" style="45" customWidth="1"/>
  </cols>
  <sheetData>
    <row r="1" spans="1:3" ht="12.75" x14ac:dyDescent="0.2">
      <c r="A1" s="325" t="s">
        <v>140</v>
      </c>
      <c r="B1" s="325"/>
      <c r="C1" s="325"/>
    </row>
    <row r="2" spans="1:3" ht="87" customHeight="1" x14ac:dyDescent="0.2">
      <c r="A2" s="326" t="s">
        <v>273</v>
      </c>
      <c r="B2" s="327"/>
      <c r="C2" s="327"/>
    </row>
    <row r="3" spans="1:3" ht="21" customHeight="1" x14ac:dyDescent="0.2">
      <c r="A3" s="328" t="s">
        <v>141</v>
      </c>
      <c r="B3" s="329"/>
      <c r="C3" s="329"/>
    </row>
    <row r="4" spans="1:3" ht="15" x14ac:dyDescent="0.2">
      <c r="A4" s="52" t="s">
        <v>137</v>
      </c>
      <c r="B4" s="40" t="s">
        <v>138</v>
      </c>
      <c r="C4" s="41" t="s">
        <v>139</v>
      </c>
    </row>
    <row r="5" spans="1:3" ht="16.5" x14ac:dyDescent="0.2">
      <c r="A5" s="318">
        <v>1</v>
      </c>
      <c r="B5" s="54" t="s">
        <v>142</v>
      </c>
      <c r="C5" s="42" t="s">
        <v>446</v>
      </c>
    </row>
    <row r="6" spans="1:3" ht="30" customHeight="1" x14ac:dyDescent="0.2">
      <c r="A6" s="318">
        <v>2</v>
      </c>
      <c r="B6" s="50" t="s">
        <v>43</v>
      </c>
      <c r="C6" s="320">
        <v>225885002031</v>
      </c>
    </row>
    <row r="7" spans="1:3" ht="30" customHeight="1" x14ac:dyDescent="0.2">
      <c r="A7" s="318">
        <v>3</v>
      </c>
      <c r="B7" s="50" t="s">
        <v>44</v>
      </c>
      <c r="C7" s="42" t="s">
        <v>447</v>
      </c>
    </row>
    <row r="8" spans="1:3" ht="30" customHeight="1" x14ac:dyDescent="0.2">
      <c r="A8" s="318">
        <v>4</v>
      </c>
      <c r="B8" s="50" t="s">
        <v>143</v>
      </c>
      <c r="C8" s="42" t="s">
        <v>435</v>
      </c>
    </row>
    <row r="9" spans="1:3" ht="30" customHeight="1" x14ac:dyDescent="0.2">
      <c r="A9" s="318">
        <v>5</v>
      </c>
      <c r="B9" s="50" t="s">
        <v>45</v>
      </c>
      <c r="C9" s="46" t="s">
        <v>436</v>
      </c>
    </row>
    <row r="10" spans="1:3" ht="30" customHeight="1" x14ac:dyDescent="0.2">
      <c r="A10" s="318">
        <v>6</v>
      </c>
      <c r="B10" s="53" t="s">
        <v>268</v>
      </c>
      <c r="C10" s="46" t="s">
        <v>448</v>
      </c>
    </row>
    <row r="11" spans="1:3" ht="30" customHeight="1" x14ac:dyDescent="0.2">
      <c r="A11" s="318">
        <v>7</v>
      </c>
      <c r="B11" s="50" t="s">
        <v>47</v>
      </c>
      <c r="C11" s="42" t="s">
        <v>449</v>
      </c>
    </row>
    <row r="12" spans="1:3" ht="30" customHeight="1" x14ac:dyDescent="0.2">
      <c r="A12" s="318">
        <v>8</v>
      </c>
      <c r="B12" s="50" t="s">
        <v>49</v>
      </c>
      <c r="C12" s="46" t="s">
        <v>449</v>
      </c>
    </row>
    <row r="13" spans="1:3" ht="30" customHeight="1" x14ac:dyDescent="0.2">
      <c r="A13" s="318">
        <v>9</v>
      </c>
      <c r="B13" s="50" t="s">
        <v>50</v>
      </c>
      <c r="C13" s="47"/>
    </row>
    <row r="14" spans="1:3" ht="30" customHeight="1" x14ac:dyDescent="0.2">
      <c r="A14" s="318">
        <v>10</v>
      </c>
      <c r="B14" s="50" t="s">
        <v>51</v>
      </c>
      <c r="C14" s="47" t="s">
        <v>144</v>
      </c>
    </row>
    <row r="15" spans="1:3" ht="30" customHeight="1" x14ac:dyDescent="0.2">
      <c r="A15" s="318">
        <v>11</v>
      </c>
      <c r="B15" s="50" t="s">
        <v>52</v>
      </c>
      <c r="C15" s="47" t="s">
        <v>145</v>
      </c>
    </row>
    <row r="16" spans="1:3" ht="30" customHeight="1" x14ac:dyDescent="0.2">
      <c r="A16" s="318">
        <v>12</v>
      </c>
      <c r="B16" s="50" t="s">
        <v>53</v>
      </c>
      <c r="C16" s="321" t="s">
        <v>442</v>
      </c>
    </row>
    <row r="17" spans="1:3" ht="30" customHeight="1" x14ac:dyDescent="0.2">
      <c r="A17" s="318">
        <v>13</v>
      </c>
      <c r="B17" s="50" t="s">
        <v>46</v>
      </c>
      <c r="C17" s="47" t="s">
        <v>319</v>
      </c>
    </row>
    <row r="18" spans="1:3" ht="30" customHeight="1" x14ac:dyDescent="0.2">
      <c r="A18" s="318">
        <v>14</v>
      </c>
      <c r="B18" s="50" t="s">
        <v>54</v>
      </c>
      <c r="C18" s="48">
        <v>4</v>
      </c>
    </row>
    <row r="19" spans="1:3" ht="30" customHeight="1" x14ac:dyDescent="0.2">
      <c r="A19" s="318">
        <v>15</v>
      </c>
      <c r="B19" s="50" t="s">
        <v>48</v>
      </c>
      <c r="C19" s="43" t="s">
        <v>450</v>
      </c>
    </row>
    <row r="20" spans="1:3" ht="30" customHeight="1" x14ac:dyDescent="0.2">
      <c r="A20" s="318">
        <v>16</v>
      </c>
      <c r="B20" s="50" t="s">
        <v>64</v>
      </c>
      <c r="C20" s="43" t="s">
        <v>61</v>
      </c>
    </row>
    <row r="21" spans="1:3" ht="30" customHeight="1" x14ac:dyDescent="0.2">
      <c r="A21" s="318">
        <v>17</v>
      </c>
      <c r="B21" s="50" t="s">
        <v>55</v>
      </c>
      <c r="C21" s="43" t="s">
        <v>328</v>
      </c>
    </row>
    <row r="22" spans="1:3" ht="30" customHeight="1" x14ac:dyDescent="0.2">
      <c r="A22" s="318">
        <v>18</v>
      </c>
      <c r="B22" s="50" t="s">
        <v>59</v>
      </c>
      <c r="C22" s="43"/>
    </row>
    <row r="23" spans="1:3" ht="30" customHeight="1" x14ac:dyDescent="0.2">
      <c r="A23" s="318">
        <v>19</v>
      </c>
      <c r="B23" s="50" t="s">
        <v>56</v>
      </c>
      <c r="C23" s="43" t="s">
        <v>270</v>
      </c>
    </row>
    <row r="24" spans="1:3" ht="30" customHeight="1" x14ac:dyDescent="0.2">
      <c r="A24" s="318">
        <v>20</v>
      </c>
      <c r="B24" s="50" t="s">
        <v>57</v>
      </c>
      <c r="C24" s="43" t="s">
        <v>270</v>
      </c>
    </row>
    <row r="25" spans="1:3" ht="45.75" customHeight="1" x14ac:dyDescent="0.2">
      <c r="A25" s="330">
        <v>21</v>
      </c>
      <c r="B25" s="331" t="s">
        <v>146</v>
      </c>
      <c r="C25" s="51" t="s">
        <v>148</v>
      </c>
    </row>
    <row r="26" spans="1:3" ht="30" customHeight="1" x14ac:dyDescent="0.2">
      <c r="A26" s="330"/>
      <c r="B26" s="332"/>
      <c r="C26" s="51" t="s">
        <v>147</v>
      </c>
    </row>
  </sheetData>
  <mergeCells count="5">
    <mergeCell ref="A1:C1"/>
    <mergeCell ref="A2:C2"/>
    <mergeCell ref="A3:C3"/>
    <mergeCell ref="A25:A26"/>
    <mergeCell ref="B25:B26"/>
  </mergeCells>
  <phoneticPr fontId="0" type="noConversion"/>
  <hyperlinks>
    <hyperlink ref="C16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0"/>
  <sheetViews>
    <sheetView zoomScale="90" zoomScaleNormal="90" workbookViewId="0">
      <selection activeCell="I10" sqref="I10"/>
    </sheetView>
  </sheetViews>
  <sheetFormatPr baseColWidth="10" defaultRowHeight="14.25" x14ac:dyDescent="0.2"/>
  <cols>
    <col min="1" max="1" width="4.85546875" style="55" customWidth="1"/>
    <col min="2" max="2" width="37.42578125" customWidth="1"/>
    <col min="3" max="3" width="36.28515625" customWidth="1"/>
    <col min="4" max="4" width="24.28515625" bestFit="1" customWidth="1"/>
    <col min="5" max="5" width="18.28515625" customWidth="1"/>
    <col min="6" max="6" width="16.7109375" customWidth="1"/>
    <col min="7" max="7" width="13.140625" customWidth="1"/>
  </cols>
  <sheetData>
    <row r="1" spans="1:7" ht="15.75" thickBot="1" x14ac:dyDescent="0.3">
      <c r="A1" s="362" t="s">
        <v>433</v>
      </c>
      <c r="B1" s="363"/>
      <c r="C1" s="363"/>
      <c r="D1" s="363"/>
      <c r="E1" s="363"/>
      <c r="F1" s="363"/>
      <c r="G1" s="364"/>
    </row>
    <row r="2" spans="1:7" ht="20.25" customHeight="1" thickBot="1" x14ac:dyDescent="0.25">
      <c r="A2" s="346" t="s">
        <v>60</v>
      </c>
      <c r="B2" s="347"/>
      <c r="C2" s="347"/>
      <c r="D2" s="347"/>
      <c r="E2" s="347"/>
      <c r="F2" s="347"/>
      <c r="G2" s="348"/>
    </row>
    <row r="3" spans="1:7" ht="20.25" customHeight="1" thickBot="1" x14ac:dyDescent="0.25">
      <c r="A3" s="317">
        <v>1</v>
      </c>
      <c r="B3" s="65" t="s">
        <v>142</v>
      </c>
      <c r="C3" s="333" t="s">
        <v>322</v>
      </c>
      <c r="D3" s="334"/>
      <c r="E3" s="334"/>
      <c r="F3" s="334"/>
      <c r="G3" s="335"/>
    </row>
    <row r="4" spans="1:7" ht="20.25" customHeight="1" thickBot="1" x14ac:dyDescent="0.25">
      <c r="A4" s="56">
        <v>2</v>
      </c>
      <c r="B4" s="65" t="s">
        <v>43</v>
      </c>
      <c r="C4" s="365">
        <v>225885002031</v>
      </c>
      <c r="D4" s="366"/>
      <c r="E4" s="366"/>
      <c r="F4" s="366"/>
      <c r="G4" s="367"/>
    </row>
    <row r="5" spans="1:7" ht="20.25" customHeight="1" thickBot="1" x14ac:dyDescent="0.25">
      <c r="A5" s="56">
        <v>3</v>
      </c>
      <c r="B5" s="65" t="s">
        <v>44</v>
      </c>
      <c r="C5" s="333" t="s">
        <v>434</v>
      </c>
      <c r="D5" s="334"/>
      <c r="E5" s="334"/>
      <c r="F5" s="334"/>
      <c r="G5" s="335"/>
    </row>
    <row r="6" spans="1:7" ht="20.25" customHeight="1" thickBot="1" x14ac:dyDescent="0.25">
      <c r="A6" s="56">
        <v>4</v>
      </c>
      <c r="B6" s="65" t="s">
        <v>143</v>
      </c>
      <c r="C6" s="61" t="s">
        <v>435</v>
      </c>
      <c r="D6" s="60"/>
      <c r="E6" s="64" t="s">
        <v>321</v>
      </c>
      <c r="F6" s="333" t="s">
        <v>322</v>
      </c>
      <c r="G6" s="335"/>
    </row>
    <row r="7" spans="1:7" ht="20.25" customHeight="1" thickBot="1" x14ac:dyDescent="0.25">
      <c r="A7" s="56">
        <v>5</v>
      </c>
      <c r="B7" s="65" t="s">
        <v>45</v>
      </c>
      <c r="C7" s="333" t="s">
        <v>436</v>
      </c>
      <c r="D7" s="334"/>
      <c r="E7" s="334"/>
      <c r="F7" s="334"/>
      <c r="G7" s="335"/>
    </row>
    <row r="8" spans="1:7" ht="20.25" customHeight="1" thickBot="1" x14ac:dyDescent="0.25">
      <c r="A8" s="56">
        <v>6</v>
      </c>
      <c r="B8" s="65" t="s">
        <v>268</v>
      </c>
      <c r="C8" s="60" t="s">
        <v>318</v>
      </c>
      <c r="D8" s="60" t="s">
        <v>437</v>
      </c>
      <c r="E8" s="60" t="s">
        <v>438</v>
      </c>
      <c r="F8" s="319" t="s">
        <v>439</v>
      </c>
      <c r="G8" s="60">
        <v>1</v>
      </c>
    </row>
    <row r="9" spans="1:7" ht="20.25" customHeight="1" thickBot="1" x14ac:dyDescent="0.25">
      <c r="A9" s="56">
        <v>7</v>
      </c>
      <c r="B9" s="65" t="s">
        <v>47</v>
      </c>
      <c r="C9" s="333" t="s">
        <v>440</v>
      </c>
      <c r="D9" s="334"/>
      <c r="E9" s="334"/>
      <c r="F9" s="334"/>
      <c r="G9" s="335"/>
    </row>
    <row r="10" spans="1:7" ht="20.25" customHeight="1" thickBot="1" x14ac:dyDescent="0.25">
      <c r="A10" s="56">
        <v>8</v>
      </c>
      <c r="B10" s="65" t="s">
        <v>49</v>
      </c>
      <c r="C10" s="343" t="s">
        <v>441</v>
      </c>
      <c r="D10" s="344"/>
      <c r="E10" s="344"/>
      <c r="F10" s="344"/>
      <c r="G10" s="345"/>
    </row>
    <row r="11" spans="1:7" ht="20.25" customHeight="1" thickBot="1" x14ac:dyDescent="0.25">
      <c r="A11" s="56">
        <v>9</v>
      </c>
      <c r="B11" s="65" t="s">
        <v>50</v>
      </c>
      <c r="C11" s="333"/>
      <c r="D11" s="334"/>
      <c r="E11" s="334"/>
      <c r="F11" s="334"/>
      <c r="G11" s="335"/>
    </row>
    <row r="12" spans="1:7" ht="20.25" customHeight="1" thickBot="1" x14ac:dyDescent="0.25">
      <c r="A12" s="56">
        <v>10</v>
      </c>
      <c r="B12" s="65" t="s">
        <v>51</v>
      </c>
      <c r="C12" s="333"/>
      <c r="D12" s="334"/>
      <c r="E12" s="334"/>
      <c r="F12" s="334"/>
      <c r="G12" s="335"/>
    </row>
    <row r="13" spans="1:7" ht="20.25" customHeight="1" thickBot="1" x14ac:dyDescent="0.25">
      <c r="A13" s="56">
        <v>11</v>
      </c>
      <c r="B13" s="65" t="s">
        <v>52</v>
      </c>
      <c r="C13" s="333"/>
      <c r="D13" s="334"/>
      <c r="E13" s="334"/>
      <c r="F13" s="334"/>
      <c r="G13" s="335"/>
    </row>
    <row r="14" spans="1:7" ht="20.25" customHeight="1" thickBot="1" x14ac:dyDescent="0.25">
      <c r="A14" s="56">
        <v>12</v>
      </c>
      <c r="B14" s="65" t="s">
        <v>53</v>
      </c>
      <c r="C14" s="340" t="s">
        <v>442</v>
      </c>
      <c r="D14" s="341"/>
      <c r="E14" s="341"/>
      <c r="F14" s="341"/>
      <c r="G14" s="342"/>
    </row>
    <row r="15" spans="1:7" ht="20.25" customHeight="1" thickBot="1" x14ac:dyDescent="0.25">
      <c r="A15" s="336">
        <v>13</v>
      </c>
      <c r="B15" s="338" t="s">
        <v>46</v>
      </c>
      <c r="C15" s="66" t="s">
        <v>320</v>
      </c>
      <c r="D15" s="66" t="s">
        <v>319</v>
      </c>
      <c r="E15" s="346" t="s">
        <v>323</v>
      </c>
      <c r="F15" s="347"/>
      <c r="G15" s="348"/>
    </row>
    <row r="16" spans="1:7" ht="20.25" customHeight="1" thickBot="1" x14ac:dyDescent="0.25">
      <c r="A16" s="337"/>
      <c r="B16" s="339"/>
      <c r="C16" s="62"/>
      <c r="D16" s="61" t="s">
        <v>274</v>
      </c>
      <c r="E16" s="333"/>
      <c r="F16" s="334"/>
      <c r="G16" s="335"/>
    </row>
    <row r="17" spans="1:7" ht="30" customHeight="1" thickBot="1" x14ac:dyDescent="0.25">
      <c r="A17" s="56">
        <v>14</v>
      </c>
      <c r="B17" s="65" t="s">
        <v>269</v>
      </c>
      <c r="C17" s="60">
        <v>0</v>
      </c>
      <c r="D17" s="60">
        <v>4</v>
      </c>
      <c r="E17" s="333"/>
      <c r="F17" s="334"/>
      <c r="G17" s="335"/>
    </row>
    <row r="18" spans="1:7" ht="20.25" customHeight="1" thickBot="1" x14ac:dyDescent="0.25">
      <c r="A18" s="336">
        <v>15</v>
      </c>
      <c r="B18" s="338" t="s">
        <v>48</v>
      </c>
      <c r="C18" s="64" t="s">
        <v>325</v>
      </c>
      <c r="D18" s="64" t="s">
        <v>324</v>
      </c>
      <c r="E18" s="349" t="s">
        <v>443</v>
      </c>
      <c r="F18" s="350"/>
      <c r="G18" s="351"/>
    </row>
    <row r="19" spans="1:7" ht="20.25" customHeight="1" thickBot="1" x14ac:dyDescent="0.25">
      <c r="A19" s="337"/>
      <c r="B19" s="339"/>
      <c r="C19" s="60">
        <v>4</v>
      </c>
      <c r="D19" s="60">
        <v>40</v>
      </c>
      <c r="E19" s="333">
        <v>5</v>
      </c>
      <c r="F19" s="334"/>
      <c r="G19" s="335"/>
    </row>
    <row r="20" spans="1:7" ht="20.25" customHeight="1" thickBot="1" x14ac:dyDescent="0.25">
      <c r="A20" s="336">
        <v>16</v>
      </c>
      <c r="B20" s="338" t="s">
        <v>444</v>
      </c>
      <c r="C20" s="64" t="s">
        <v>326</v>
      </c>
      <c r="D20" s="64" t="s">
        <v>61</v>
      </c>
      <c r="E20" s="64" t="s">
        <v>327</v>
      </c>
      <c r="F20" s="64" t="s">
        <v>62</v>
      </c>
      <c r="G20" s="64" t="s">
        <v>63</v>
      </c>
    </row>
    <row r="21" spans="1:7" ht="20.25" customHeight="1" thickBot="1" x14ac:dyDescent="0.25">
      <c r="A21" s="337"/>
      <c r="B21" s="339"/>
      <c r="C21" s="60"/>
      <c r="D21" s="60" t="s">
        <v>274</v>
      </c>
      <c r="E21" s="60"/>
      <c r="F21" s="60" t="s">
        <v>274</v>
      </c>
      <c r="G21" s="60"/>
    </row>
    <row r="22" spans="1:7" ht="20.25" customHeight="1" thickBot="1" x14ac:dyDescent="0.25">
      <c r="A22" s="56">
        <v>17</v>
      </c>
      <c r="B22" s="65" t="s">
        <v>55</v>
      </c>
      <c r="C22" s="60" t="s">
        <v>329</v>
      </c>
      <c r="D22" s="60" t="s">
        <v>330</v>
      </c>
      <c r="E22" s="60" t="s">
        <v>328</v>
      </c>
      <c r="F22" s="64"/>
      <c r="G22" s="64"/>
    </row>
    <row r="23" spans="1:7" ht="20.25" customHeight="1" thickBot="1" x14ac:dyDescent="0.25">
      <c r="A23" s="336">
        <v>18</v>
      </c>
      <c r="B23" s="354" t="s">
        <v>271</v>
      </c>
      <c r="C23" s="64" t="s">
        <v>277</v>
      </c>
      <c r="D23" s="60"/>
      <c r="E23" s="349" t="s">
        <v>272</v>
      </c>
      <c r="F23" s="350"/>
      <c r="G23" s="351"/>
    </row>
    <row r="24" spans="1:7" ht="20.25" customHeight="1" thickBot="1" x14ac:dyDescent="0.25">
      <c r="A24" s="353"/>
      <c r="B24" s="355"/>
      <c r="C24" s="64" t="s">
        <v>275</v>
      </c>
      <c r="D24" s="60"/>
      <c r="E24" s="343"/>
      <c r="F24" s="344"/>
      <c r="G24" s="345"/>
    </row>
    <row r="25" spans="1:7" ht="20.25" customHeight="1" thickBot="1" x14ac:dyDescent="0.25">
      <c r="A25" s="337"/>
      <c r="B25" s="356"/>
      <c r="C25" s="64" t="s">
        <v>276</v>
      </c>
      <c r="D25" s="60"/>
      <c r="E25" s="357"/>
      <c r="F25" s="358"/>
      <c r="G25" s="359"/>
    </row>
    <row r="26" spans="1:7" ht="75.75" thickBot="1" x14ac:dyDescent="0.25">
      <c r="A26" s="56">
        <v>19</v>
      </c>
      <c r="B26" s="65" t="s">
        <v>59</v>
      </c>
      <c r="C26" s="63" t="s">
        <v>331</v>
      </c>
      <c r="D26" s="63" t="s">
        <v>332</v>
      </c>
      <c r="E26" s="63" t="s">
        <v>333</v>
      </c>
      <c r="F26" s="63" t="s">
        <v>334</v>
      </c>
      <c r="G26" s="63" t="s">
        <v>335</v>
      </c>
    </row>
    <row r="27" spans="1:7" ht="20.25" customHeight="1" thickBot="1" x14ac:dyDescent="0.25">
      <c r="A27" s="56">
        <v>20</v>
      </c>
      <c r="B27" s="65" t="s">
        <v>56</v>
      </c>
      <c r="C27" s="63" t="s">
        <v>58</v>
      </c>
      <c r="D27" s="60" t="s">
        <v>445</v>
      </c>
      <c r="E27" s="360"/>
      <c r="F27" s="360"/>
      <c r="G27" s="360" t="s">
        <v>274</v>
      </c>
    </row>
    <row r="28" spans="1:7" ht="20.25" customHeight="1" thickBot="1" x14ac:dyDescent="0.25">
      <c r="A28" s="57">
        <v>21</v>
      </c>
      <c r="B28" s="65" t="s">
        <v>57</v>
      </c>
      <c r="C28" s="63" t="s">
        <v>278</v>
      </c>
      <c r="D28" s="60" t="s">
        <v>445</v>
      </c>
      <c r="E28" s="361"/>
      <c r="F28" s="361"/>
      <c r="G28" s="361"/>
    </row>
    <row r="29" spans="1:7" ht="15" x14ac:dyDescent="0.25">
      <c r="A29" s="58"/>
      <c r="B29" s="59"/>
      <c r="C29" s="59"/>
      <c r="D29" s="59"/>
      <c r="E29" s="59"/>
      <c r="F29" s="59"/>
      <c r="G29" s="59"/>
    </row>
    <row r="30" spans="1:7" x14ac:dyDescent="0.2">
      <c r="B30" s="352"/>
      <c r="C30" s="352"/>
      <c r="D30" s="352"/>
      <c r="E30" s="352"/>
      <c r="F30" s="352"/>
      <c r="G30" s="352"/>
    </row>
  </sheetData>
  <mergeCells count="32">
    <mergeCell ref="A1:G1"/>
    <mergeCell ref="C3:G3"/>
    <mergeCell ref="C4:G4"/>
    <mergeCell ref="C5:G5"/>
    <mergeCell ref="F6:G6"/>
    <mergeCell ref="A2:G2"/>
    <mergeCell ref="A20:A21"/>
    <mergeCell ref="B20:B21"/>
    <mergeCell ref="B30:G30"/>
    <mergeCell ref="A23:A25"/>
    <mergeCell ref="B23:B25"/>
    <mergeCell ref="E23:G23"/>
    <mergeCell ref="E24:G25"/>
    <mergeCell ref="E27:E28"/>
    <mergeCell ref="F27:F28"/>
    <mergeCell ref="G27:G28"/>
    <mergeCell ref="C7:G7"/>
    <mergeCell ref="C9:G9"/>
    <mergeCell ref="A15:A16"/>
    <mergeCell ref="A18:A19"/>
    <mergeCell ref="B18:B19"/>
    <mergeCell ref="B15:B16"/>
    <mergeCell ref="C11:G11"/>
    <mergeCell ref="C12:G12"/>
    <mergeCell ref="C13:G13"/>
    <mergeCell ref="C14:G14"/>
    <mergeCell ref="C10:G10"/>
    <mergeCell ref="E15:G15"/>
    <mergeCell ref="E16:G16"/>
    <mergeCell ref="E17:G17"/>
    <mergeCell ref="E18:G18"/>
    <mergeCell ref="E19:G19"/>
  </mergeCells>
  <phoneticPr fontId="0" type="noConversion"/>
  <hyperlinks>
    <hyperlink ref="C14" r:id="rId1"/>
  </hyperlinks>
  <printOptions horizontalCentered="1" verticalCentered="1"/>
  <pageMargins left="0.98425196850393704" right="0.98425196850393704" top="0.94488188976377963" bottom="0.94488188976377963" header="0.31496062992125984" footer="0.31496062992125984"/>
  <pageSetup scale="75" orientation="landscape" horizontalDpi="4294967292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tabSelected="1" zoomScale="120" zoomScaleNormal="120" workbookViewId="0">
      <selection sqref="A1:F1"/>
    </sheetView>
  </sheetViews>
  <sheetFormatPr baseColWidth="10" defaultRowHeight="15" x14ac:dyDescent="0.25"/>
  <cols>
    <col min="1" max="1" width="6" style="294" customWidth="1"/>
    <col min="2" max="2" width="111.5703125" style="294" customWidth="1"/>
    <col min="3" max="6" width="4.7109375" style="294" customWidth="1"/>
    <col min="7" max="7" width="11.42578125" style="294"/>
    <col min="8" max="8" width="75.7109375" style="294" customWidth="1"/>
    <col min="9" max="9" width="5.85546875" style="294" customWidth="1"/>
    <col min="10" max="16384" width="11.42578125" style="294"/>
  </cols>
  <sheetData>
    <row r="1" spans="1:9" ht="14.25" customHeight="1" x14ac:dyDescent="0.25">
      <c r="A1" s="368" t="s">
        <v>296</v>
      </c>
      <c r="B1" s="369"/>
      <c r="C1" s="369"/>
      <c r="D1" s="369"/>
      <c r="E1" s="369"/>
      <c r="F1" s="370"/>
      <c r="G1" s="293"/>
      <c r="H1" s="1"/>
      <c r="I1" s="2"/>
    </row>
    <row r="2" spans="1:9" ht="14.25" customHeight="1" x14ac:dyDescent="0.25">
      <c r="A2" s="371" t="s">
        <v>279</v>
      </c>
      <c r="B2" s="372"/>
      <c r="C2" s="372"/>
      <c r="D2" s="372"/>
      <c r="E2" s="372"/>
      <c r="F2" s="373"/>
      <c r="G2" s="293"/>
      <c r="H2" s="1"/>
      <c r="I2" s="2"/>
    </row>
    <row r="3" spans="1:9" ht="14.25" customHeight="1" x14ac:dyDescent="0.25">
      <c r="A3" s="374" t="s">
        <v>280</v>
      </c>
      <c r="B3" s="375"/>
      <c r="C3" s="375"/>
      <c r="D3" s="375"/>
      <c r="E3" s="375"/>
      <c r="F3" s="376"/>
      <c r="G3" s="293"/>
      <c r="H3" s="1"/>
      <c r="I3" s="2"/>
    </row>
    <row r="4" spans="1:9" ht="14.25" customHeight="1" x14ac:dyDescent="0.25">
      <c r="A4" s="377" t="s">
        <v>283</v>
      </c>
      <c r="B4" s="378"/>
      <c r="C4" s="378"/>
      <c r="D4" s="378"/>
      <c r="E4" s="378"/>
      <c r="F4" s="379"/>
      <c r="G4" s="293"/>
      <c r="H4" s="3"/>
      <c r="I4" s="4"/>
    </row>
    <row r="5" spans="1:9" ht="14.25" customHeight="1" x14ac:dyDescent="0.25">
      <c r="A5" s="380" t="s">
        <v>284</v>
      </c>
      <c r="B5" s="382" t="s">
        <v>281</v>
      </c>
      <c r="C5" s="383" t="s">
        <v>282</v>
      </c>
      <c r="D5" s="383"/>
      <c r="E5" s="383"/>
      <c r="F5" s="383"/>
      <c r="G5" s="293"/>
      <c r="H5" s="393" t="s">
        <v>68</v>
      </c>
      <c r="I5" s="393"/>
    </row>
    <row r="6" spans="1:9" ht="14.25" customHeight="1" x14ac:dyDescent="0.25">
      <c r="A6" s="381"/>
      <c r="B6" s="382"/>
      <c r="C6" s="295">
        <v>1</v>
      </c>
      <c r="D6" s="295">
        <v>2</v>
      </c>
      <c r="E6" s="295">
        <v>3</v>
      </c>
      <c r="F6" s="295">
        <v>4</v>
      </c>
      <c r="G6" s="293"/>
      <c r="H6" s="5"/>
      <c r="I6" s="6"/>
    </row>
    <row r="7" spans="1:9" ht="14.25" customHeight="1" x14ac:dyDescent="0.25">
      <c r="A7" s="296">
        <v>1</v>
      </c>
      <c r="B7" s="297" t="s">
        <v>149</v>
      </c>
      <c r="C7" s="298"/>
      <c r="D7" s="298">
        <v>2</v>
      </c>
      <c r="E7" s="298"/>
      <c r="F7" s="298"/>
      <c r="G7" s="293"/>
      <c r="H7" s="394" t="s">
        <v>70</v>
      </c>
      <c r="I7" s="395"/>
    </row>
    <row r="8" spans="1:9" ht="14.25" customHeight="1" x14ac:dyDescent="0.25">
      <c r="A8" s="296">
        <v>2</v>
      </c>
      <c r="B8" s="299" t="s">
        <v>150</v>
      </c>
      <c r="C8" s="298"/>
      <c r="D8" s="298">
        <v>2</v>
      </c>
      <c r="E8" s="298"/>
      <c r="F8" s="298"/>
      <c r="G8" s="293"/>
      <c r="H8" s="7" t="s">
        <v>75</v>
      </c>
      <c r="I8" s="8">
        <f>C14</f>
        <v>2.5714285714285716</v>
      </c>
    </row>
    <row r="9" spans="1:9" ht="14.25" customHeight="1" x14ac:dyDescent="0.25">
      <c r="A9" s="296">
        <v>3</v>
      </c>
      <c r="B9" s="299" t="s">
        <v>151</v>
      </c>
      <c r="C9" s="298"/>
      <c r="D9" s="298">
        <v>2</v>
      </c>
      <c r="E9" s="298"/>
      <c r="F9" s="298"/>
      <c r="G9" s="293"/>
      <c r="H9" s="7" t="s">
        <v>76</v>
      </c>
      <c r="I9" s="8">
        <f>C30</f>
        <v>3.3571428571428572</v>
      </c>
    </row>
    <row r="10" spans="1:9" ht="14.25" customHeight="1" x14ac:dyDescent="0.25">
      <c r="A10" s="296">
        <v>4</v>
      </c>
      <c r="B10" s="299" t="s">
        <v>152</v>
      </c>
      <c r="C10" s="298"/>
      <c r="D10" s="298"/>
      <c r="E10" s="298">
        <v>3</v>
      </c>
      <c r="F10" s="298"/>
      <c r="G10" s="293"/>
      <c r="H10" s="7" t="s">
        <v>77</v>
      </c>
      <c r="I10" s="8">
        <f>C36</f>
        <v>2</v>
      </c>
    </row>
    <row r="11" spans="1:9" ht="14.25" customHeight="1" x14ac:dyDescent="0.25">
      <c r="A11" s="296">
        <v>5</v>
      </c>
      <c r="B11" s="299" t="s">
        <v>153</v>
      </c>
      <c r="C11" s="298"/>
      <c r="D11" s="298"/>
      <c r="E11" s="298">
        <v>3</v>
      </c>
      <c r="F11" s="298"/>
      <c r="G11" s="293"/>
      <c r="H11" s="6" t="s">
        <v>78</v>
      </c>
      <c r="I11" s="8">
        <f>C42</f>
        <v>2.5</v>
      </c>
    </row>
    <row r="12" spans="1:9" ht="14.25" customHeight="1" x14ac:dyDescent="0.25">
      <c r="A12" s="296">
        <v>6</v>
      </c>
      <c r="B12" s="299" t="s">
        <v>154</v>
      </c>
      <c r="C12" s="298"/>
      <c r="D12" s="298"/>
      <c r="E12" s="298">
        <v>3</v>
      </c>
      <c r="F12" s="298"/>
      <c r="G12" s="293"/>
      <c r="H12" s="29" t="s">
        <v>65</v>
      </c>
      <c r="I12" s="30">
        <f>C43</f>
        <v>2.6071428571428572</v>
      </c>
    </row>
    <row r="13" spans="1:9" ht="14.25" customHeight="1" x14ac:dyDescent="0.25">
      <c r="A13" s="296">
        <v>7</v>
      </c>
      <c r="B13" s="299" t="s">
        <v>155</v>
      </c>
      <c r="C13" s="298"/>
      <c r="D13" s="298"/>
      <c r="E13" s="298">
        <v>3</v>
      </c>
      <c r="F13" s="298"/>
      <c r="G13" s="293"/>
      <c r="H13" s="396" t="s">
        <v>71</v>
      </c>
      <c r="I13" s="397"/>
    </row>
    <row r="14" spans="1:9" ht="14.25" customHeight="1" x14ac:dyDescent="0.25">
      <c r="A14" s="388" t="s">
        <v>65</v>
      </c>
      <c r="B14" s="388"/>
      <c r="C14" s="398">
        <f>SUM(C7:F13)/7</f>
        <v>2.5714285714285716</v>
      </c>
      <c r="D14" s="398"/>
      <c r="E14" s="398"/>
      <c r="F14" s="398"/>
      <c r="G14" s="293"/>
      <c r="H14" s="7" t="s">
        <v>79</v>
      </c>
      <c r="I14" s="8">
        <f>C50</f>
        <v>2.5</v>
      </c>
    </row>
    <row r="15" spans="1:9" ht="14.25" customHeight="1" x14ac:dyDescent="0.25">
      <c r="A15" s="390" t="s">
        <v>285</v>
      </c>
      <c r="B15" s="391"/>
      <c r="C15" s="391"/>
      <c r="D15" s="391"/>
      <c r="E15" s="391"/>
      <c r="F15" s="392"/>
      <c r="G15" s="293"/>
      <c r="H15" s="9" t="s">
        <v>80</v>
      </c>
      <c r="I15" s="8">
        <f>C56</f>
        <v>2.75</v>
      </c>
    </row>
    <row r="16" spans="1:9" ht="14.25" customHeight="1" x14ac:dyDescent="0.25">
      <c r="A16" s="296">
        <v>1</v>
      </c>
      <c r="B16" s="299" t="s">
        <v>286</v>
      </c>
      <c r="C16" s="298"/>
      <c r="D16" s="298"/>
      <c r="E16" s="298">
        <v>3</v>
      </c>
      <c r="F16" s="298"/>
      <c r="G16" s="293"/>
      <c r="H16" s="7" t="s">
        <v>81</v>
      </c>
      <c r="I16" s="8">
        <f>C62</f>
        <v>2</v>
      </c>
    </row>
    <row r="17" spans="1:9" ht="14.25" customHeight="1" x14ac:dyDescent="0.25">
      <c r="A17" s="296">
        <v>2</v>
      </c>
      <c r="B17" s="299" t="s">
        <v>287</v>
      </c>
      <c r="C17" s="298"/>
      <c r="D17" s="298"/>
      <c r="E17" s="298">
        <v>3</v>
      </c>
      <c r="F17" s="298"/>
      <c r="G17" s="293"/>
      <c r="H17" s="7" t="s">
        <v>82</v>
      </c>
      <c r="I17" s="8">
        <f>C68</f>
        <v>2.75</v>
      </c>
    </row>
    <row r="18" spans="1:9" ht="14.25" customHeight="1" x14ac:dyDescent="0.25">
      <c r="A18" s="296">
        <v>3</v>
      </c>
      <c r="B18" s="299" t="s">
        <v>156</v>
      </c>
      <c r="C18" s="298"/>
      <c r="D18" s="298"/>
      <c r="E18" s="298"/>
      <c r="F18" s="298">
        <v>4</v>
      </c>
      <c r="G18" s="293"/>
      <c r="H18" s="10" t="s">
        <v>83</v>
      </c>
      <c r="I18" s="8">
        <f>C82</f>
        <v>2.5</v>
      </c>
    </row>
    <row r="19" spans="1:9" ht="14.25" customHeight="1" x14ac:dyDescent="0.25">
      <c r="A19" s="296">
        <v>4</v>
      </c>
      <c r="B19" s="299" t="s">
        <v>158</v>
      </c>
      <c r="C19" s="298"/>
      <c r="D19" s="298"/>
      <c r="E19" s="298">
        <v>3</v>
      </c>
      <c r="F19" s="298"/>
      <c r="G19" s="293"/>
      <c r="H19" s="31" t="s">
        <v>65</v>
      </c>
      <c r="I19" s="32">
        <f>C83</f>
        <v>2.5</v>
      </c>
    </row>
    <row r="20" spans="1:9" ht="14.25" customHeight="1" x14ac:dyDescent="0.25">
      <c r="A20" s="296">
        <v>5</v>
      </c>
      <c r="B20" s="299" t="s">
        <v>159</v>
      </c>
      <c r="C20" s="298"/>
      <c r="D20" s="298"/>
      <c r="E20" s="298">
        <v>3</v>
      </c>
      <c r="F20" s="298"/>
      <c r="G20" s="293"/>
      <c r="H20" s="384" t="s">
        <v>72</v>
      </c>
      <c r="I20" s="385"/>
    </row>
    <row r="21" spans="1:9" ht="14.25" customHeight="1" x14ac:dyDescent="0.25">
      <c r="A21" s="296">
        <v>6</v>
      </c>
      <c r="B21" s="299" t="s">
        <v>157</v>
      </c>
      <c r="C21" s="298"/>
      <c r="D21" s="298">
        <v>2</v>
      </c>
      <c r="E21" s="298"/>
      <c r="F21" s="298"/>
      <c r="G21" s="293"/>
      <c r="H21" s="9" t="s">
        <v>84</v>
      </c>
      <c r="I21" s="11">
        <f>C93</f>
        <v>2</v>
      </c>
    </row>
    <row r="22" spans="1:9" ht="14.25" customHeight="1" x14ac:dyDescent="0.25">
      <c r="A22" s="296">
        <v>7</v>
      </c>
      <c r="B22" s="299" t="s">
        <v>160</v>
      </c>
      <c r="C22" s="298"/>
      <c r="D22" s="298">
        <v>2</v>
      </c>
      <c r="E22" s="298"/>
      <c r="F22" s="298"/>
      <c r="G22" s="293"/>
      <c r="H22" s="6" t="s">
        <v>85</v>
      </c>
      <c r="I22" s="8">
        <f>C102</f>
        <v>2</v>
      </c>
    </row>
    <row r="23" spans="1:9" ht="14.25" customHeight="1" x14ac:dyDescent="0.25">
      <c r="A23" s="296">
        <v>8</v>
      </c>
      <c r="B23" s="299" t="s">
        <v>288</v>
      </c>
      <c r="C23" s="298"/>
      <c r="D23" s="298"/>
      <c r="E23" s="298"/>
      <c r="F23" s="298">
        <v>4</v>
      </c>
      <c r="G23" s="293"/>
      <c r="H23" s="6" t="s">
        <v>86</v>
      </c>
      <c r="I23" s="8">
        <f>C109</f>
        <v>3.6</v>
      </c>
    </row>
    <row r="24" spans="1:9" ht="14.25" customHeight="1" x14ac:dyDescent="0.25">
      <c r="A24" s="296">
        <v>9</v>
      </c>
      <c r="B24" s="299" t="s">
        <v>289</v>
      </c>
      <c r="C24" s="298"/>
      <c r="D24" s="298"/>
      <c r="E24" s="298"/>
      <c r="F24" s="298">
        <v>4</v>
      </c>
      <c r="G24" s="293"/>
      <c r="H24" s="37" t="s">
        <v>133</v>
      </c>
      <c r="I24" s="8">
        <f>C116</f>
        <v>2.4</v>
      </c>
    </row>
    <row r="25" spans="1:9" ht="14.25" customHeight="1" x14ac:dyDescent="0.25">
      <c r="A25" s="296">
        <v>10</v>
      </c>
      <c r="B25" s="299" t="s">
        <v>290</v>
      </c>
      <c r="C25" s="298"/>
      <c r="D25" s="298"/>
      <c r="E25" s="298"/>
      <c r="F25" s="298">
        <v>4</v>
      </c>
      <c r="G25" s="293"/>
      <c r="H25" s="37" t="s">
        <v>134</v>
      </c>
      <c r="I25" s="8">
        <f>C123</f>
        <v>2.6</v>
      </c>
    </row>
    <row r="26" spans="1:9" ht="14.25" customHeight="1" x14ac:dyDescent="0.25">
      <c r="A26" s="296">
        <v>11</v>
      </c>
      <c r="B26" s="299" t="s">
        <v>291</v>
      </c>
      <c r="C26" s="323"/>
      <c r="D26" s="323"/>
      <c r="E26" s="323"/>
      <c r="F26" s="323">
        <v>4</v>
      </c>
      <c r="G26" s="293"/>
      <c r="H26" s="37" t="s">
        <v>135</v>
      </c>
      <c r="I26" s="8">
        <f>C129</f>
        <v>1</v>
      </c>
    </row>
    <row r="27" spans="1:9" ht="14.25" customHeight="1" x14ac:dyDescent="0.25">
      <c r="A27" s="296">
        <v>12</v>
      </c>
      <c r="B27" s="299" t="s">
        <v>292</v>
      </c>
      <c r="C27" s="298"/>
      <c r="D27" s="298"/>
      <c r="E27" s="298"/>
      <c r="F27" s="298">
        <v>4</v>
      </c>
      <c r="G27" s="293"/>
      <c r="H27" s="37" t="s">
        <v>136</v>
      </c>
      <c r="I27" s="8">
        <f>C135</f>
        <v>2</v>
      </c>
    </row>
    <row r="28" spans="1:9" ht="14.25" customHeight="1" x14ac:dyDescent="0.25">
      <c r="A28" s="296">
        <v>13</v>
      </c>
      <c r="B28" s="299" t="s">
        <v>293</v>
      </c>
      <c r="C28" s="298"/>
      <c r="D28" s="298"/>
      <c r="E28" s="298"/>
      <c r="F28" s="298">
        <v>4</v>
      </c>
      <c r="G28" s="293"/>
      <c r="H28" s="33" t="s">
        <v>65</v>
      </c>
      <c r="I28" s="34">
        <f>C136</f>
        <v>2.2285714285714286</v>
      </c>
    </row>
    <row r="29" spans="1:9" ht="14.25" customHeight="1" x14ac:dyDescent="0.25">
      <c r="A29" s="296">
        <v>14</v>
      </c>
      <c r="B29" s="299" t="s">
        <v>161</v>
      </c>
      <c r="C29" s="298"/>
      <c r="D29" s="298"/>
      <c r="E29" s="298">
        <v>3</v>
      </c>
      <c r="F29" s="298"/>
      <c r="G29" s="293"/>
      <c r="H29" s="386" t="s">
        <v>111</v>
      </c>
      <c r="I29" s="387"/>
    </row>
    <row r="30" spans="1:9" ht="14.25" customHeight="1" x14ac:dyDescent="0.25">
      <c r="A30" s="388" t="s">
        <v>65</v>
      </c>
      <c r="B30" s="388"/>
      <c r="C30" s="389">
        <f>SUM(C16:F29)/14</f>
        <v>3.3571428571428572</v>
      </c>
      <c r="D30" s="389"/>
      <c r="E30" s="389"/>
      <c r="F30" s="389"/>
      <c r="G30" s="293"/>
      <c r="H30" s="6" t="s">
        <v>87</v>
      </c>
      <c r="I30" s="8">
        <f>C143</f>
        <v>2.75</v>
      </c>
    </row>
    <row r="31" spans="1:9" ht="14.25" customHeight="1" x14ac:dyDescent="0.25">
      <c r="A31" s="390" t="s">
        <v>294</v>
      </c>
      <c r="B31" s="391"/>
      <c r="C31" s="391"/>
      <c r="D31" s="391"/>
      <c r="E31" s="391"/>
      <c r="F31" s="392"/>
      <c r="G31" s="293"/>
      <c r="H31" s="6" t="s">
        <v>88</v>
      </c>
      <c r="I31" s="8">
        <f>C149</f>
        <v>2</v>
      </c>
    </row>
    <row r="32" spans="1:9" ht="14.25" customHeight="1" x14ac:dyDescent="0.25">
      <c r="A32" s="296">
        <v>1</v>
      </c>
      <c r="B32" s="300" t="s">
        <v>295</v>
      </c>
      <c r="C32" s="298"/>
      <c r="D32" s="298">
        <v>2</v>
      </c>
      <c r="E32" s="298"/>
      <c r="F32" s="298"/>
      <c r="G32" s="293"/>
      <c r="H32" s="6" t="s">
        <v>89</v>
      </c>
      <c r="I32" s="8">
        <f>C154</f>
        <v>2.6666666666666665</v>
      </c>
    </row>
    <row r="33" spans="1:9" ht="14.25" customHeight="1" x14ac:dyDescent="0.25">
      <c r="A33" s="296">
        <v>2</v>
      </c>
      <c r="B33" s="300" t="s">
        <v>162</v>
      </c>
      <c r="C33" s="298"/>
      <c r="D33" s="298">
        <v>2</v>
      </c>
      <c r="E33" s="298"/>
      <c r="F33" s="298"/>
      <c r="G33" s="293"/>
      <c r="H33" s="10" t="s">
        <v>90</v>
      </c>
      <c r="I33" s="8">
        <f>C160</f>
        <v>2</v>
      </c>
    </row>
    <row r="34" spans="1:9" ht="14.25" customHeight="1" x14ac:dyDescent="0.25">
      <c r="A34" s="296">
        <v>3</v>
      </c>
      <c r="B34" s="300" t="s">
        <v>164</v>
      </c>
      <c r="C34" s="298"/>
      <c r="D34" s="298">
        <v>2</v>
      </c>
      <c r="E34" s="298"/>
      <c r="F34" s="298"/>
      <c r="G34" s="293"/>
      <c r="H34" s="38" t="s">
        <v>65</v>
      </c>
      <c r="I34" s="39">
        <f>C161</f>
        <v>2.3541666666666665</v>
      </c>
    </row>
    <row r="35" spans="1:9" ht="14.25" customHeight="1" x14ac:dyDescent="0.25">
      <c r="A35" s="296">
        <v>4</v>
      </c>
      <c r="B35" s="300" t="s">
        <v>163</v>
      </c>
      <c r="C35" s="298"/>
      <c r="D35" s="298">
        <v>2</v>
      </c>
      <c r="E35" s="298"/>
      <c r="F35" s="298"/>
      <c r="G35" s="293"/>
      <c r="H35" s="35" t="s">
        <v>73</v>
      </c>
      <c r="I35" s="36"/>
    </row>
    <row r="36" spans="1:9" ht="14.25" customHeight="1" x14ac:dyDescent="0.25">
      <c r="A36" s="388" t="s">
        <v>65</v>
      </c>
      <c r="B36" s="388"/>
      <c r="C36" s="389">
        <f>SUM(C32:F35)/4</f>
        <v>2</v>
      </c>
      <c r="D36" s="389"/>
      <c r="E36" s="389"/>
      <c r="F36" s="389"/>
      <c r="G36" s="293"/>
      <c r="H36" s="12" t="s">
        <v>91</v>
      </c>
      <c r="I36" s="8">
        <f>C167</f>
        <v>1.6666666666666667</v>
      </c>
    </row>
    <row r="37" spans="1:9" ht="14.25" customHeight="1" x14ac:dyDescent="0.25">
      <c r="A37" s="390" t="s">
        <v>297</v>
      </c>
      <c r="B37" s="391"/>
      <c r="C37" s="391"/>
      <c r="D37" s="391"/>
      <c r="E37" s="391"/>
      <c r="F37" s="392"/>
      <c r="G37" s="293"/>
      <c r="H37" s="12" t="s">
        <v>92</v>
      </c>
      <c r="I37" s="8">
        <f>C172</f>
        <v>2</v>
      </c>
    </row>
    <row r="38" spans="1:9" ht="14.25" customHeight="1" x14ac:dyDescent="0.25">
      <c r="A38" s="296">
        <v>1</v>
      </c>
      <c r="B38" s="301" t="s">
        <v>298</v>
      </c>
      <c r="C38" s="298"/>
      <c r="D38" s="298"/>
      <c r="E38" s="298">
        <v>3</v>
      </c>
      <c r="F38" s="298"/>
      <c r="G38" s="293"/>
      <c r="H38" s="12" t="s">
        <v>93</v>
      </c>
      <c r="I38" s="8">
        <f>C178</f>
        <v>2.25</v>
      </c>
    </row>
    <row r="39" spans="1:9" ht="14.25" customHeight="1" x14ac:dyDescent="0.25">
      <c r="A39" s="296">
        <v>2</v>
      </c>
      <c r="B39" s="301" t="s">
        <v>165</v>
      </c>
      <c r="C39" s="298"/>
      <c r="D39" s="298">
        <v>2</v>
      </c>
      <c r="E39" s="298"/>
      <c r="F39" s="298"/>
      <c r="G39" s="293"/>
      <c r="H39" s="12" t="s">
        <v>94</v>
      </c>
      <c r="I39" s="8">
        <f>C184</f>
        <v>2</v>
      </c>
    </row>
    <row r="40" spans="1:9" ht="14.25" customHeight="1" x14ac:dyDescent="0.25">
      <c r="A40" s="296">
        <v>3</v>
      </c>
      <c r="B40" s="301" t="s">
        <v>166</v>
      </c>
      <c r="C40" s="298"/>
      <c r="D40" s="298">
        <v>2</v>
      </c>
      <c r="E40" s="298"/>
      <c r="F40" s="298"/>
      <c r="G40" s="293"/>
      <c r="H40" s="12" t="s">
        <v>95</v>
      </c>
      <c r="I40" s="8">
        <f>C190</f>
        <v>2.25</v>
      </c>
    </row>
    <row r="41" spans="1:9" ht="14.25" customHeight="1" x14ac:dyDescent="0.25">
      <c r="A41" s="296">
        <v>4</v>
      </c>
      <c r="B41" s="302" t="s">
        <v>167</v>
      </c>
      <c r="C41" s="298"/>
      <c r="D41" s="298"/>
      <c r="E41" s="298">
        <v>3</v>
      </c>
      <c r="F41" s="298"/>
      <c r="G41" s="293"/>
      <c r="H41" s="12" t="s">
        <v>96</v>
      </c>
      <c r="I41" s="8">
        <f>C196</f>
        <v>2.75</v>
      </c>
    </row>
    <row r="42" spans="1:9" ht="14.25" customHeight="1" x14ac:dyDescent="0.25">
      <c r="A42" s="388" t="s">
        <v>65</v>
      </c>
      <c r="B42" s="388"/>
      <c r="C42" s="389">
        <f>SUM(C38:F41)/4</f>
        <v>2.5</v>
      </c>
      <c r="D42" s="389"/>
      <c r="E42" s="389"/>
      <c r="F42" s="389"/>
      <c r="G42" s="293"/>
      <c r="H42" s="12" t="s">
        <v>97</v>
      </c>
      <c r="I42" s="8">
        <f>C202</f>
        <v>1</v>
      </c>
    </row>
    <row r="43" spans="1:9" ht="14.25" customHeight="1" x14ac:dyDescent="0.25">
      <c r="A43" s="404" t="s">
        <v>66</v>
      </c>
      <c r="B43" s="404"/>
      <c r="C43" s="405">
        <f>SUM(C14,C30,C36,C42)/4</f>
        <v>2.6071428571428572</v>
      </c>
      <c r="D43" s="405"/>
      <c r="E43" s="405"/>
      <c r="F43" s="405"/>
      <c r="G43" s="293"/>
      <c r="H43" s="12" t="s">
        <v>98</v>
      </c>
      <c r="I43" s="8">
        <f>C207</f>
        <v>2.3333333333333335</v>
      </c>
    </row>
    <row r="44" spans="1:9" ht="14.25" customHeight="1" x14ac:dyDescent="0.25">
      <c r="A44" s="406" t="s">
        <v>299</v>
      </c>
      <c r="B44" s="407"/>
      <c r="C44" s="407"/>
      <c r="D44" s="407"/>
      <c r="E44" s="407"/>
      <c r="F44" s="408"/>
      <c r="G44" s="293"/>
      <c r="H44" s="12" t="s">
        <v>99</v>
      </c>
      <c r="I44" s="8">
        <f>C213</f>
        <v>1</v>
      </c>
    </row>
    <row r="45" spans="1:9" ht="14.25" customHeight="1" x14ac:dyDescent="0.25">
      <c r="A45" s="399" t="s">
        <v>300</v>
      </c>
      <c r="B45" s="400"/>
      <c r="C45" s="400"/>
      <c r="D45" s="400"/>
      <c r="E45" s="400"/>
      <c r="F45" s="401"/>
      <c r="G45" s="293"/>
      <c r="H45" s="303" t="s">
        <v>65</v>
      </c>
      <c r="I45" s="304">
        <f>C214</f>
        <v>1.9166666666666667</v>
      </c>
    </row>
    <row r="46" spans="1:9" ht="14.25" customHeight="1" x14ac:dyDescent="0.25">
      <c r="A46" s="296">
        <v>1</v>
      </c>
      <c r="B46" s="302" t="s">
        <v>168</v>
      </c>
      <c r="C46" s="298"/>
      <c r="D46" s="298"/>
      <c r="E46" s="298">
        <v>3</v>
      </c>
      <c r="F46" s="298"/>
      <c r="G46" s="293"/>
      <c r="H46" s="291" t="s">
        <v>266</v>
      </c>
      <c r="I46" s="292"/>
    </row>
    <row r="47" spans="1:9" ht="14.25" customHeight="1" x14ac:dyDescent="0.25">
      <c r="A47" s="296">
        <v>2</v>
      </c>
      <c r="B47" s="302" t="s">
        <v>169</v>
      </c>
      <c r="C47" s="298"/>
      <c r="D47" s="298">
        <v>2</v>
      </c>
      <c r="E47" s="298"/>
      <c r="F47" s="298"/>
      <c r="G47" s="293"/>
      <c r="H47" s="305" t="s">
        <v>74</v>
      </c>
      <c r="I47" s="8">
        <f>C221</f>
        <v>2</v>
      </c>
    </row>
    <row r="48" spans="1:9" ht="14.25" customHeight="1" x14ac:dyDescent="0.25">
      <c r="A48" s="296">
        <v>3</v>
      </c>
      <c r="B48" s="302" t="s">
        <v>170</v>
      </c>
      <c r="C48" s="298"/>
      <c r="D48" s="298">
        <v>2</v>
      </c>
      <c r="E48" s="298"/>
      <c r="F48" s="298"/>
      <c r="G48" s="293"/>
      <c r="H48" s="305" t="s">
        <v>100</v>
      </c>
      <c r="I48" s="8">
        <f>C227</f>
        <v>2.25</v>
      </c>
    </row>
    <row r="49" spans="1:9" ht="14.25" customHeight="1" x14ac:dyDescent="0.25">
      <c r="A49" s="296">
        <v>4</v>
      </c>
      <c r="B49" s="302" t="s">
        <v>171</v>
      </c>
      <c r="C49" s="298"/>
      <c r="D49" s="298"/>
      <c r="E49" s="298">
        <v>3</v>
      </c>
      <c r="F49" s="298"/>
      <c r="G49" s="293"/>
      <c r="H49" s="305" t="s">
        <v>101</v>
      </c>
      <c r="I49" s="8">
        <f>C233</f>
        <v>1</v>
      </c>
    </row>
    <row r="50" spans="1:9" ht="14.25" customHeight="1" x14ac:dyDescent="0.25">
      <c r="A50" s="402" t="s">
        <v>65</v>
      </c>
      <c r="B50" s="402"/>
      <c r="C50" s="403">
        <f>SUM(C46:F49)/4</f>
        <v>2.5</v>
      </c>
      <c r="D50" s="403"/>
      <c r="E50" s="403"/>
      <c r="F50" s="403"/>
      <c r="G50" s="293"/>
      <c r="H50" s="305" t="s">
        <v>102</v>
      </c>
      <c r="I50" s="8">
        <f>C239</f>
        <v>1</v>
      </c>
    </row>
    <row r="51" spans="1:9" ht="14.25" customHeight="1" x14ac:dyDescent="0.25">
      <c r="A51" s="399" t="s">
        <v>301</v>
      </c>
      <c r="B51" s="400"/>
      <c r="C51" s="400"/>
      <c r="D51" s="400"/>
      <c r="E51" s="400"/>
      <c r="F51" s="401"/>
      <c r="G51" s="293"/>
      <c r="H51" s="306" t="s">
        <v>65</v>
      </c>
      <c r="I51" s="307">
        <f>C240</f>
        <v>1.5625</v>
      </c>
    </row>
    <row r="52" spans="1:9" ht="14.25" customHeight="1" x14ac:dyDescent="0.25">
      <c r="A52" s="296">
        <v>1</v>
      </c>
      <c r="B52" s="301" t="s">
        <v>172</v>
      </c>
      <c r="C52" s="298"/>
      <c r="D52" s="298"/>
      <c r="E52" s="298">
        <v>3</v>
      </c>
      <c r="F52" s="298"/>
      <c r="G52" s="293"/>
      <c r="H52" s="13" t="s">
        <v>69</v>
      </c>
      <c r="I52" s="14">
        <f>C241</f>
        <v>2.1880952380952379</v>
      </c>
    </row>
    <row r="53" spans="1:9" ht="14.25" customHeight="1" x14ac:dyDescent="0.25">
      <c r="A53" s="296">
        <v>2</v>
      </c>
      <c r="B53" s="301" t="s">
        <v>302</v>
      </c>
      <c r="C53" s="298"/>
      <c r="D53" s="298"/>
      <c r="E53" s="298">
        <v>3</v>
      </c>
      <c r="F53" s="298"/>
      <c r="G53" s="293"/>
      <c r="H53" s="15"/>
      <c r="I53" s="18"/>
    </row>
    <row r="54" spans="1:9" ht="14.25" customHeight="1" x14ac:dyDescent="0.25">
      <c r="A54" s="296">
        <v>3</v>
      </c>
      <c r="B54" s="301" t="s">
        <v>173</v>
      </c>
      <c r="C54" s="298"/>
      <c r="D54" s="298"/>
      <c r="E54" s="298">
        <v>3</v>
      </c>
      <c r="F54" s="298"/>
      <c r="G54" s="293"/>
      <c r="H54" s="15"/>
      <c r="I54" s="18"/>
    </row>
    <row r="55" spans="1:9" ht="14.25" customHeight="1" x14ac:dyDescent="0.25">
      <c r="A55" s="296">
        <v>4</v>
      </c>
      <c r="B55" s="301" t="s">
        <v>174</v>
      </c>
      <c r="C55" s="298"/>
      <c r="D55" s="298">
        <v>2</v>
      </c>
      <c r="E55" s="298"/>
      <c r="F55" s="298"/>
      <c r="G55" s="293"/>
      <c r="H55" s="15"/>
      <c r="I55" s="18"/>
    </row>
    <row r="56" spans="1:9" ht="14.25" customHeight="1" x14ac:dyDescent="0.25">
      <c r="A56" s="402" t="s">
        <v>65</v>
      </c>
      <c r="B56" s="402"/>
      <c r="C56" s="403">
        <f>SUM(C52:F55)/4</f>
        <v>2.75</v>
      </c>
      <c r="D56" s="403"/>
      <c r="E56" s="403"/>
      <c r="F56" s="403"/>
      <c r="G56" s="293"/>
      <c r="H56" s="15"/>
      <c r="I56" s="18"/>
    </row>
    <row r="57" spans="1:9" ht="14.25" customHeight="1" x14ac:dyDescent="0.25">
      <c r="A57" s="399" t="s">
        <v>303</v>
      </c>
      <c r="B57" s="400"/>
      <c r="C57" s="400"/>
      <c r="D57" s="400"/>
      <c r="E57" s="400"/>
      <c r="F57" s="401"/>
      <c r="G57" s="293"/>
      <c r="H57" s="15"/>
      <c r="I57" s="18"/>
    </row>
    <row r="58" spans="1:9" ht="14.25" customHeight="1" x14ac:dyDescent="0.25">
      <c r="A58" s="296">
        <v>1</v>
      </c>
      <c r="B58" s="301" t="s">
        <v>175</v>
      </c>
      <c r="C58" s="298"/>
      <c r="D58" s="298">
        <v>2</v>
      </c>
      <c r="E58" s="298"/>
      <c r="F58" s="298"/>
      <c r="G58" s="293"/>
      <c r="H58" s="19"/>
      <c r="I58" s="20"/>
    </row>
    <row r="59" spans="1:9" ht="14.25" customHeight="1" x14ac:dyDescent="0.25">
      <c r="A59" s="296">
        <v>2</v>
      </c>
      <c r="B59" s="301" t="s">
        <v>176</v>
      </c>
      <c r="C59" s="298"/>
      <c r="D59" s="298">
        <v>2</v>
      </c>
      <c r="E59" s="298"/>
      <c r="F59" s="298"/>
      <c r="G59" s="293"/>
      <c r="H59" s="15"/>
      <c r="I59" s="18"/>
    </row>
    <row r="60" spans="1:9" ht="14.25" customHeight="1" x14ac:dyDescent="0.25">
      <c r="A60" s="296">
        <v>3</v>
      </c>
      <c r="B60" s="301" t="s">
        <v>177</v>
      </c>
      <c r="C60" s="298"/>
      <c r="D60" s="298">
        <v>2</v>
      </c>
      <c r="E60" s="298"/>
      <c r="F60" s="298"/>
      <c r="G60" s="293"/>
      <c r="H60" s="15"/>
      <c r="I60" s="18"/>
    </row>
    <row r="61" spans="1:9" ht="14.25" customHeight="1" x14ac:dyDescent="0.25">
      <c r="A61" s="296">
        <v>4</v>
      </c>
      <c r="B61" s="301" t="s">
        <v>178</v>
      </c>
      <c r="C61" s="298"/>
      <c r="D61" s="298">
        <v>2</v>
      </c>
      <c r="E61" s="298"/>
      <c r="F61" s="298"/>
      <c r="G61" s="293"/>
      <c r="H61" s="15"/>
      <c r="I61" s="18"/>
    </row>
    <row r="62" spans="1:9" ht="14.25" customHeight="1" x14ac:dyDescent="0.25">
      <c r="A62" s="402" t="s">
        <v>65</v>
      </c>
      <c r="B62" s="402"/>
      <c r="C62" s="403">
        <f>SUM(C58:F61)/4</f>
        <v>2</v>
      </c>
      <c r="D62" s="403"/>
      <c r="E62" s="403"/>
      <c r="F62" s="403"/>
      <c r="G62" s="293"/>
      <c r="H62" s="15"/>
      <c r="I62" s="18"/>
    </row>
    <row r="63" spans="1:9" ht="14.25" customHeight="1" x14ac:dyDescent="0.25">
      <c r="A63" s="399" t="s">
        <v>304</v>
      </c>
      <c r="B63" s="400"/>
      <c r="C63" s="400"/>
      <c r="D63" s="400"/>
      <c r="E63" s="400"/>
      <c r="F63" s="401"/>
      <c r="G63" s="293"/>
      <c r="H63" s="19"/>
      <c r="I63" s="20"/>
    </row>
    <row r="64" spans="1:9" ht="14.25" customHeight="1" x14ac:dyDescent="0.25">
      <c r="A64" s="296">
        <v>1</v>
      </c>
      <c r="B64" s="301" t="s">
        <v>179</v>
      </c>
      <c r="C64" s="298"/>
      <c r="D64" s="298">
        <v>2</v>
      </c>
      <c r="E64" s="298"/>
      <c r="F64" s="298"/>
      <c r="G64" s="293"/>
      <c r="H64" s="15"/>
      <c r="I64" s="18"/>
    </row>
    <row r="65" spans="1:10" ht="14.25" customHeight="1" x14ac:dyDescent="0.25">
      <c r="A65" s="296">
        <v>2</v>
      </c>
      <c r="B65" s="301" t="s">
        <v>305</v>
      </c>
      <c r="C65" s="298"/>
      <c r="D65" s="298"/>
      <c r="E65" s="298">
        <v>3</v>
      </c>
      <c r="F65" s="298"/>
      <c r="G65" s="293"/>
      <c r="H65" s="15"/>
      <c r="I65" s="18"/>
    </row>
    <row r="66" spans="1:10" ht="14.25" customHeight="1" x14ac:dyDescent="0.25">
      <c r="A66" s="296">
        <v>3</v>
      </c>
      <c r="B66" s="301" t="s">
        <v>306</v>
      </c>
      <c r="C66" s="298"/>
      <c r="D66" s="298"/>
      <c r="E66" s="298">
        <v>3</v>
      </c>
      <c r="F66" s="298"/>
      <c r="G66" s="293"/>
      <c r="H66" s="15"/>
      <c r="I66" s="18"/>
    </row>
    <row r="67" spans="1:10" ht="14.25" customHeight="1" x14ac:dyDescent="0.25">
      <c r="A67" s="296">
        <v>4</v>
      </c>
      <c r="B67" s="301" t="s">
        <v>180</v>
      </c>
      <c r="C67" s="298"/>
      <c r="D67" s="298"/>
      <c r="E67" s="298">
        <v>3</v>
      </c>
      <c r="F67" s="298"/>
      <c r="G67" s="293"/>
      <c r="H67" s="15"/>
      <c r="I67" s="18"/>
    </row>
    <row r="68" spans="1:10" ht="14.25" customHeight="1" x14ac:dyDescent="0.25">
      <c r="A68" s="402" t="s">
        <v>65</v>
      </c>
      <c r="B68" s="402"/>
      <c r="C68" s="403">
        <f>SUM(C64:F67)/4</f>
        <v>2.75</v>
      </c>
      <c r="D68" s="403"/>
      <c r="E68" s="403"/>
      <c r="F68" s="403"/>
      <c r="G68" s="293"/>
      <c r="H68" s="19"/>
      <c r="I68" s="20"/>
      <c r="J68" s="308"/>
    </row>
    <row r="69" spans="1:10" ht="14.25" customHeight="1" x14ac:dyDescent="0.25">
      <c r="A69" s="399" t="s">
        <v>313</v>
      </c>
      <c r="B69" s="400"/>
      <c r="C69" s="400"/>
      <c r="D69" s="400"/>
      <c r="E69" s="400"/>
      <c r="F69" s="401"/>
      <c r="G69" s="293"/>
      <c r="H69" s="21"/>
      <c r="I69" s="22"/>
      <c r="J69" s="308"/>
    </row>
    <row r="70" spans="1:10" ht="14.25" customHeight="1" x14ac:dyDescent="0.25">
      <c r="A70" s="296">
        <v>1</v>
      </c>
      <c r="B70" s="301" t="s">
        <v>181</v>
      </c>
      <c r="C70" s="298"/>
      <c r="D70" s="298"/>
      <c r="E70" s="298">
        <v>3</v>
      </c>
      <c r="F70" s="298"/>
      <c r="G70" s="293"/>
      <c r="H70" s="21"/>
      <c r="I70" s="22"/>
      <c r="J70" s="308"/>
    </row>
    <row r="71" spans="1:10" ht="14.25" customHeight="1" x14ac:dyDescent="0.25">
      <c r="A71" s="296">
        <v>2</v>
      </c>
      <c r="B71" s="301" t="s">
        <v>182</v>
      </c>
      <c r="C71" s="298"/>
      <c r="D71" s="298">
        <v>2</v>
      </c>
      <c r="E71" s="298"/>
      <c r="F71" s="298"/>
      <c r="G71" s="293"/>
      <c r="H71" s="21"/>
      <c r="I71" s="22"/>
      <c r="J71" s="308"/>
    </row>
    <row r="72" spans="1:10" ht="14.25" customHeight="1" x14ac:dyDescent="0.25">
      <c r="A72" s="296">
        <v>3</v>
      </c>
      <c r="B72" s="301" t="s">
        <v>183</v>
      </c>
      <c r="C72" s="298"/>
      <c r="D72" s="298"/>
      <c r="E72" s="298">
        <v>3</v>
      </c>
      <c r="F72" s="298"/>
      <c r="G72" s="293"/>
      <c r="H72" s="21"/>
      <c r="I72" s="22"/>
      <c r="J72" s="308"/>
    </row>
    <row r="73" spans="1:10" ht="14.25" customHeight="1" x14ac:dyDescent="0.25">
      <c r="A73" s="296">
        <v>4</v>
      </c>
      <c r="B73" s="301" t="s">
        <v>314</v>
      </c>
      <c r="C73" s="298"/>
      <c r="D73" s="298"/>
      <c r="E73" s="298"/>
      <c r="F73" s="298">
        <v>4</v>
      </c>
      <c r="G73" s="293"/>
      <c r="H73" s="21"/>
      <c r="I73" s="22"/>
      <c r="J73" s="308"/>
    </row>
    <row r="74" spans="1:10" ht="14.25" customHeight="1" x14ac:dyDescent="0.25">
      <c r="A74" s="296">
        <v>5</v>
      </c>
      <c r="B74" s="301" t="s">
        <v>307</v>
      </c>
      <c r="C74" s="298"/>
      <c r="D74" s="298">
        <v>2</v>
      </c>
      <c r="E74" s="298"/>
      <c r="F74" s="298"/>
      <c r="G74" s="293"/>
      <c r="H74" s="21"/>
      <c r="I74" s="22"/>
      <c r="J74" s="308"/>
    </row>
    <row r="75" spans="1:10" ht="14.25" customHeight="1" x14ac:dyDescent="0.25">
      <c r="A75" s="296">
        <v>6</v>
      </c>
      <c r="B75" s="301" t="s">
        <v>184</v>
      </c>
      <c r="C75" s="298"/>
      <c r="D75" s="298"/>
      <c r="E75" s="298">
        <v>3</v>
      </c>
      <c r="F75" s="298"/>
      <c r="G75" s="293"/>
      <c r="H75" s="19"/>
      <c r="I75" s="20"/>
      <c r="J75" s="308"/>
    </row>
    <row r="76" spans="1:10" ht="14.25" customHeight="1" x14ac:dyDescent="0.25">
      <c r="A76" s="296">
        <v>7</v>
      </c>
      <c r="B76" s="301" t="s">
        <v>185</v>
      </c>
      <c r="C76" s="298"/>
      <c r="D76" s="298"/>
      <c r="E76" s="298">
        <v>3</v>
      </c>
      <c r="F76" s="298"/>
      <c r="G76" s="293"/>
      <c r="H76" s="16"/>
      <c r="I76" s="17"/>
      <c r="J76" s="308"/>
    </row>
    <row r="77" spans="1:10" ht="14.25" customHeight="1" x14ac:dyDescent="0.25">
      <c r="A77" s="296">
        <v>8</v>
      </c>
      <c r="B77" s="301" t="s">
        <v>308</v>
      </c>
      <c r="C77" s="298"/>
      <c r="D77" s="298"/>
      <c r="E77" s="298">
        <v>3</v>
      </c>
      <c r="F77" s="298"/>
      <c r="G77" s="293"/>
      <c r="H77" s="21"/>
      <c r="I77" s="22"/>
      <c r="J77" s="308"/>
    </row>
    <row r="78" spans="1:10" ht="14.25" customHeight="1" x14ac:dyDescent="0.25">
      <c r="A78" s="296">
        <v>9</v>
      </c>
      <c r="B78" s="301" t="s">
        <v>309</v>
      </c>
      <c r="C78" s="298"/>
      <c r="D78" s="298">
        <v>2</v>
      </c>
      <c r="E78" s="298"/>
      <c r="F78" s="298"/>
      <c r="G78" s="293"/>
      <c r="H78" s="3"/>
      <c r="I78" s="4"/>
    </row>
    <row r="79" spans="1:10" ht="14.25" customHeight="1" x14ac:dyDescent="0.25">
      <c r="A79" s="296">
        <v>10</v>
      </c>
      <c r="B79" s="301" t="s">
        <v>310</v>
      </c>
      <c r="C79" s="298"/>
      <c r="D79" s="298">
        <v>2</v>
      </c>
      <c r="E79" s="298"/>
      <c r="F79" s="298"/>
      <c r="G79" s="293"/>
      <c r="H79" s="3"/>
      <c r="I79" s="4"/>
    </row>
    <row r="80" spans="1:10" ht="14.25" customHeight="1" x14ac:dyDescent="0.25">
      <c r="A80" s="296">
        <v>11</v>
      </c>
      <c r="B80" s="301" t="s">
        <v>311</v>
      </c>
      <c r="C80" s="298"/>
      <c r="D80" s="298"/>
      <c r="E80" s="298">
        <v>3</v>
      </c>
      <c r="F80" s="298"/>
      <c r="G80" s="293"/>
      <c r="H80" s="3"/>
      <c r="I80" s="4"/>
    </row>
    <row r="81" spans="1:9" ht="14.25" customHeight="1" x14ac:dyDescent="0.25">
      <c r="A81" s="296">
        <v>12</v>
      </c>
      <c r="B81" s="301" t="s">
        <v>312</v>
      </c>
      <c r="C81" s="298"/>
      <c r="D81" s="298">
        <v>2</v>
      </c>
      <c r="E81" s="298"/>
      <c r="F81" s="298"/>
      <c r="G81" s="293"/>
      <c r="H81" s="3"/>
      <c r="I81" s="4"/>
    </row>
    <row r="82" spans="1:9" ht="14.25" customHeight="1" x14ac:dyDescent="0.25">
      <c r="A82" s="402" t="s">
        <v>65</v>
      </c>
      <c r="B82" s="402"/>
      <c r="C82" s="403">
        <f>SUM(C70:F80)/12</f>
        <v>2.5</v>
      </c>
      <c r="D82" s="403"/>
      <c r="E82" s="403"/>
      <c r="F82" s="403"/>
      <c r="G82" s="293"/>
      <c r="H82" s="3"/>
      <c r="I82" s="4"/>
    </row>
    <row r="83" spans="1:9" ht="14.25" customHeight="1" x14ac:dyDescent="0.25">
      <c r="A83" s="409" t="s">
        <v>67</v>
      </c>
      <c r="B83" s="409"/>
      <c r="C83" s="410">
        <f>SUM(C82,C50,C56,C62,C68)/5</f>
        <v>2.5</v>
      </c>
      <c r="D83" s="410"/>
      <c r="E83" s="410"/>
      <c r="F83" s="410"/>
      <c r="G83" s="293"/>
      <c r="H83" s="3"/>
      <c r="I83" s="4"/>
    </row>
    <row r="84" spans="1:9" ht="14.25" customHeight="1" x14ac:dyDescent="0.25">
      <c r="A84" s="411" t="s">
        <v>315</v>
      </c>
      <c r="B84" s="411"/>
      <c r="C84" s="411"/>
      <c r="D84" s="411"/>
      <c r="E84" s="411"/>
      <c r="F84" s="411"/>
      <c r="G84" s="293"/>
      <c r="H84" s="23"/>
      <c r="I84" s="24"/>
    </row>
    <row r="85" spans="1:9" ht="14.25" customHeight="1" x14ac:dyDescent="0.25">
      <c r="A85" s="412" t="s">
        <v>3</v>
      </c>
      <c r="B85" s="413"/>
      <c r="C85" s="413"/>
      <c r="D85" s="413"/>
      <c r="E85" s="413"/>
      <c r="F85" s="414"/>
      <c r="G85" s="293"/>
      <c r="H85" s="3"/>
      <c r="I85" s="4"/>
    </row>
    <row r="86" spans="1:9" ht="14.25" customHeight="1" x14ac:dyDescent="0.25">
      <c r="A86" s="296">
        <v>1</v>
      </c>
      <c r="B86" s="301" t="s">
        <v>186</v>
      </c>
      <c r="C86" s="298"/>
      <c r="D86" s="298">
        <v>2</v>
      </c>
      <c r="E86" s="298"/>
      <c r="F86" s="298"/>
      <c r="G86" s="293"/>
      <c r="H86" s="3"/>
      <c r="I86" s="4"/>
    </row>
    <row r="87" spans="1:9" ht="14.25" customHeight="1" x14ac:dyDescent="0.25">
      <c r="A87" s="296">
        <v>2</v>
      </c>
      <c r="B87" s="301" t="s">
        <v>187</v>
      </c>
      <c r="C87" s="298"/>
      <c r="D87" s="298">
        <v>2</v>
      </c>
      <c r="E87" s="298"/>
      <c r="F87" s="298"/>
      <c r="G87" s="293"/>
      <c r="H87" s="3"/>
      <c r="I87" s="4"/>
    </row>
    <row r="88" spans="1:9" ht="14.25" customHeight="1" x14ac:dyDescent="0.25">
      <c r="A88" s="296">
        <v>3</v>
      </c>
      <c r="B88" s="301" t="s">
        <v>316</v>
      </c>
      <c r="C88" s="298"/>
      <c r="D88" s="298">
        <v>2</v>
      </c>
      <c r="E88" s="298"/>
      <c r="F88" s="298"/>
      <c r="G88" s="293"/>
      <c r="H88" s="3"/>
      <c r="I88" s="4"/>
    </row>
    <row r="89" spans="1:9" ht="14.25" customHeight="1" x14ac:dyDescent="0.25">
      <c r="A89" s="296">
        <v>4</v>
      </c>
      <c r="B89" s="301" t="s">
        <v>188</v>
      </c>
      <c r="C89" s="298"/>
      <c r="D89" s="298">
        <v>2</v>
      </c>
      <c r="E89" s="298"/>
      <c r="F89" s="298"/>
      <c r="G89" s="293"/>
      <c r="H89" s="3"/>
      <c r="I89" s="4"/>
    </row>
    <row r="90" spans="1:9" ht="14.25" customHeight="1" x14ac:dyDescent="0.25">
      <c r="A90" s="296">
        <v>5</v>
      </c>
      <c r="B90" s="301" t="s">
        <v>317</v>
      </c>
      <c r="C90" s="298"/>
      <c r="D90" s="298">
        <v>2</v>
      </c>
      <c r="E90" s="298"/>
      <c r="F90" s="298"/>
      <c r="G90" s="293"/>
      <c r="H90" s="3"/>
      <c r="I90" s="4"/>
    </row>
    <row r="91" spans="1:9" ht="14.25" customHeight="1" x14ac:dyDescent="0.25">
      <c r="A91" s="296">
        <v>6</v>
      </c>
      <c r="B91" s="299" t="s">
        <v>0</v>
      </c>
      <c r="C91" s="298"/>
      <c r="D91" s="298">
        <v>2</v>
      </c>
      <c r="E91" s="298"/>
      <c r="F91" s="298"/>
      <c r="G91" s="293"/>
      <c r="H91" s="3"/>
      <c r="I91" s="4"/>
    </row>
    <row r="92" spans="1:9" ht="14.25" customHeight="1" x14ac:dyDescent="0.25">
      <c r="A92" s="296">
        <v>7</v>
      </c>
      <c r="B92" s="301" t="s">
        <v>1</v>
      </c>
      <c r="C92" s="298"/>
      <c r="D92" s="298">
        <v>2</v>
      </c>
      <c r="E92" s="298"/>
      <c r="F92" s="298"/>
      <c r="G92" s="293"/>
      <c r="H92" s="23"/>
      <c r="I92" s="24"/>
    </row>
    <row r="93" spans="1:9" ht="14.25" customHeight="1" x14ac:dyDescent="0.25">
      <c r="A93" s="415" t="s">
        <v>65</v>
      </c>
      <c r="B93" s="415"/>
      <c r="C93" s="416">
        <f>SUM(C86:F92)/7</f>
        <v>2</v>
      </c>
      <c r="D93" s="416"/>
      <c r="E93" s="416"/>
      <c r="F93" s="416"/>
      <c r="G93" s="293"/>
      <c r="H93" s="3"/>
      <c r="I93" s="4"/>
    </row>
    <row r="94" spans="1:9" ht="14.25" customHeight="1" x14ac:dyDescent="0.25">
      <c r="A94" s="412" t="s">
        <v>2</v>
      </c>
      <c r="B94" s="413"/>
      <c r="C94" s="413"/>
      <c r="D94" s="413"/>
      <c r="E94" s="413"/>
      <c r="F94" s="414"/>
      <c r="G94" s="293"/>
      <c r="H94" s="3"/>
      <c r="I94" s="4"/>
    </row>
    <row r="95" spans="1:9" ht="14.25" customHeight="1" x14ac:dyDescent="0.25">
      <c r="A95" s="296">
        <v>1</v>
      </c>
      <c r="B95" s="302" t="s">
        <v>4</v>
      </c>
      <c r="C95" s="298"/>
      <c r="D95" s="298">
        <v>2</v>
      </c>
      <c r="E95" s="298"/>
      <c r="F95" s="298"/>
      <c r="G95" s="293"/>
      <c r="H95" s="23"/>
      <c r="I95" s="24"/>
    </row>
    <row r="96" spans="1:9" ht="14.25" customHeight="1" x14ac:dyDescent="0.25">
      <c r="A96" s="296">
        <v>2</v>
      </c>
      <c r="B96" s="302" t="s">
        <v>189</v>
      </c>
      <c r="C96" s="298"/>
      <c r="D96" s="298">
        <v>2</v>
      </c>
      <c r="E96" s="298"/>
      <c r="F96" s="298"/>
      <c r="G96" s="293"/>
      <c r="H96" s="3"/>
      <c r="I96" s="4"/>
    </row>
    <row r="97" spans="1:9" ht="14.25" customHeight="1" x14ac:dyDescent="0.25">
      <c r="A97" s="296">
        <v>3</v>
      </c>
      <c r="B97" s="302" t="s">
        <v>5</v>
      </c>
      <c r="C97" s="298"/>
      <c r="D97" s="298">
        <v>2</v>
      </c>
      <c r="E97" s="298"/>
      <c r="F97" s="298"/>
      <c r="G97" s="293"/>
      <c r="H97" s="3"/>
      <c r="I97" s="4"/>
    </row>
    <row r="98" spans="1:9" ht="14.25" customHeight="1" x14ac:dyDescent="0.25">
      <c r="A98" s="296">
        <v>4</v>
      </c>
      <c r="B98" s="302" t="s">
        <v>190</v>
      </c>
      <c r="C98" s="298"/>
      <c r="D98" s="298">
        <v>2</v>
      </c>
      <c r="E98" s="298"/>
      <c r="F98" s="298"/>
      <c r="G98" s="293"/>
      <c r="H98" s="3"/>
      <c r="I98" s="4"/>
    </row>
    <row r="99" spans="1:9" ht="14.25" customHeight="1" x14ac:dyDescent="0.25">
      <c r="A99" s="296">
        <v>5</v>
      </c>
      <c r="B99" s="302" t="s">
        <v>6</v>
      </c>
      <c r="C99" s="298"/>
      <c r="D99" s="298">
        <v>2</v>
      </c>
      <c r="E99" s="298"/>
      <c r="F99" s="298"/>
      <c r="G99" s="293"/>
      <c r="H99" s="3"/>
      <c r="I99" s="4"/>
    </row>
    <row r="100" spans="1:9" ht="14.25" customHeight="1" x14ac:dyDescent="0.25">
      <c r="A100" s="296">
        <v>6</v>
      </c>
      <c r="B100" s="302" t="s">
        <v>191</v>
      </c>
      <c r="C100" s="298"/>
      <c r="D100" s="298">
        <v>2</v>
      </c>
      <c r="E100" s="298"/>
      <c r="F100" s="298"/>
      <c r="G100" s="293"/>
      <c r="H100" s="3"/>
      <c r="I100" s="4"/>
    </row>
    <row r="101" spans="1:9" ht="14.25" customHeight="1" x14ac:dyDescent="0.25">
      <c r="A101" s="296">
        <v>7</v>
      </c>
      <c r="B101" s="302" t="s">
        <v>7</v>
      </c>
      <c r="C101" s="298"/>
      <c r="D101" s="298">
        <v>2</v>
      </c>
      <c r="E101" s="298"/>
      <c r="F101" s="298"/>
      <c r="G101" s="293"/>
      <c r="H101" s="3"/>
      <c r="I101" s="4"/>
    </row>
    <row r="102" spans="1:9" ht="14.25" customHeight="1" x14ac:dyDescent="0.25">
      <c r="A102" s="415" t="s">
        <v>65</v>
      </c>
      <c r="B102" s="415"/>
      <c r="C102" s="416">
        <f>SUM(C95:F101)/7</f>
        <v>2</v>
      </c>
      <c r="D102" s="416"/>
      <c r="E102" s="416"/>
      <c r="F102" s="416"/>
      <c r="G102" s="293"/>
      <c r="H102" s="3"/>
      <c r="I102" s="4"/>
    </row>
    <row r="103" spans="1:9" ht="14.25" customHeight="1" x14ac:dyDescent="0.25">
      <c r="A103" s="412" t="s">
        <v>8</v>
      </c>
      <c r="B103" s="413"/>
      <c r="C103" s="413"/>
      <c r="D103" s="413"/>
      <c r="E103" s="413"/>
      <c r="F103" s="414"/>
      <c r="G103" s="293"/>
      <c r="H103" s="3"/>
      <c r="I103" s="4"/>
    </row>
    <row r="104" spans="1:9" ht="14.25" customHeight="1" x14ac:dyDescent="0.25">
      <c r="A104" s="296">
        <v>1</v>
      </c>
      <c r="B104" s="302" t="s">
        <v>192</v>
      </c>
      <c r="C104" s="298"/>
      <c r="D104" s="298"/>
      <c r="E104" s="298"/>
      <c r="F104" s="298">
        <v>4</v>
      </c>
      <c r="G104" s="293"/>
      <c r="H104" s="3"/>
      <c r="I104" s="4"/>
    </row>
    <row r="105" spans="1:9" ht="14.25" customHeight="1" x14ac:dyDescent="0.25">
      <c r="A105" s="296">
        <v>2</v>
      </c>
      <c r="B105" s="302" t="s">
        <v>193</v>
      </c>
      <c r="C105" s="298"/>
      <c r="D105" s="298"/>
      <c r="E105" s="298"/>
      <c r="F105" s="298">
        <v>4</v>
      </c>
      <c r="G105" s="293"/>
      <c r="H105" s="3"/>
      <c r="I105" s="4"/>
    </row>
    <row r="106" spans="1:9" ht="14.25" customHeight="1" x14ac:dyDescent="0.25">
      <c r="A106" s="296">
        <v>3</v>
      </c>
      <c r="B106" s="302" t="s">
        <v>194</v>
      </c>
      <c r="C106" s="298"/>
      <c r="D106" s="298"/>
      <c r="E106" s="298"/>
      <c r="F106" s="298">
        <v>4</v>
      </c>
      <c r="G106" s="293"/>
      <c r="H106" s="23"/>
      <c r="I106" s="24"/>
    </row>
    <row r="107" spans="1:9" ht="14.25" customHeight="1" x14ac:dyDescent="0.25">
      <c r="A107" s="296">
        <v>4</v>
      </c>
      <c r="B107" s="302" t="s">
        <v>9</v>
      </c>
      <c r="C107" s="298"/>
      <c r="D107" s="298"/>
      <c r="E107" s="298"/>
      <c r="F107" s="298">
        <v>4</v>
      </c>
      <c r="G107" s="293"/>
      <c r="H107" s="25"/>
      <c r="I107" s="26"/>
    </row>
    <row r="108" spans="1:9" ht="14.25" customHeight="1" x14ac:dyDescent="0.25">
      <c r="A108" s="296">
        <v>5</v>
      </c>
      <c r="B108" s="302" t="s">
        <v>10</v>
      </c>
      <c r="C108" s="298"/>
      <c r="D108" s="298">
        <v>2</v>
      </c>
      <c r="E108" s="298"/>
      <c r="F108" s="298"/>
      <c r="G108" s="293"/>
      <c r="H108" s="25"/>
      <c r="I108" s="26"/>
    </row>
    <row r="109" spans="1:9" ht="14.25" customHeight="1" x14ac:dyDescent="0.25">
      <c r="A109" s="415" t="s">
        <v>65</v>
      </c>
      <c r="B109" s="415"/>
      <c r="C109" s="416">
        <f>SUM(C104:F108)/5</f>
        <v>3.6</v>
      </c>
      <c r="D109" s="416"/>
      <c r="E109" s="416"/>
      <c r="F109" s="416"/>
      <c r="G109" s="293"/>
      <c r="H109" s="25"/>
      <c r="I109" s="26"/>
    </row>
    <row r="110" spans="1:9" ht="14.25" customHeight="1" x14ac:dyDescent="0.25">
      <c r="A110" s="412" t="s">
        <v>132</v>
      </c>
      <c r="B110" s="413"/>
      <c r="C110" s="413"/>
      <c r="D110" s="413"/>
      <c r="E110" s="413"/>
      <c r="F110" s="414"/>
      <c r="G110" s="293"/>
      <c r="H110" s="3"/>
      <c r="I110" s="4"/>
    </row>
    <row r="111" spans="1:9" ht="14.25" customHeight="1" x14ac:dyDescent="0.25">
      <c r="A111" s="309">
        <v>1</v>
      </c>
      <c r="B111" s="302" t="s">
        <v>195</v>
      </c>
      <c r="C111" s="298"/>
      <c r="D111" s="298"/>
      <c r="E111" s="298">
        <v>3</v>
      </c>
      <c r="F111" s="298"/>
      <c r="G111" s="293"/>
      <c r="H111" s="25"/>
      <c r="I111" s="26"/>
    </row>
    <row r="112" spans="1:9" ht="14.25" customHeight="1" x14ac:dyDescent="0.25">
      <c r="A112" s="309">
        <v>2</v>
      </c>
      <c r="B112" s="302" t="s">
        <v>196</v>
      </c>
      <c r="C112" s="298"/>
      <c r="D112" s="298"/>
      <c r="E112" s="298">
        <v>3</v>
      </c>
      <c r="F112" s="298"/>
      <c r="G112" s="293"/>
      <c r="H112" s="23"/>
      <c r="I112" s="24"/>
    </row>
    <row r="113" spans="1:9" ht="14.25" customHeight="1" x14ac:dyDescent="0.25">
      <c r="A113" s="309">
        <v>3</v>
      </c>
      <c r="B113" s="302" t="s">
        <v>197</v>
      </c>
      <c r="C113" s="298"/>
      <c r="D113" s="298"/>
      <c r="E113" s="298">
        <v>3</v>
      </c>
      <c r="F113" s="298"/>
      <c r="G113" s="293"/>
      <c r="H113" s="27"/>
      <c r="I113" s="28"/>
    </row>
    <row r="114" spans="1:9" ht="14.25" customHeight="1" x14ac:dyDescent="0.25">
      <c r="A114" s="309">
        <v>4</v>
      </c>
      <c r="B114" s="302" t="s">
        <v>198</v>
      </c>
      <c r="C114" s="298"/>
      <c r="D114" s="298"/>
      <c r="E114" s="298"/>
      <c r="F114" s="298"/>
      <c r="G114" s="293"/>
      <c r="H114" s="25"/>
      <c r="I114" s="26"/>
    </row>
    <row r="115" spans="1:9" ht="14.25" customHeight="1" x14ac:dyDescent="0.25">
      <c r="A115" s="309">
        <v>5</v>
      </c>
      <c r="B115" s="302" t="s">
        <v>11</v>
      </c>
      <c r="C115" s="298"/>
      <c r="D115" s="298"/>
      <c r="E115" s="298">
        <v>3</v>
      </c>
      <c r="F115" s="298"/>
      <c r="G115" s="293"/>
      <c r="H115" s="3"/>
      <c r="I115" s="4"/>
    </row>
    <row r="116" spans="1:9" ht="14.25" customHeight="1" x14ac:dyDescent="0.25">
      <c r="A116" s="415" t="s">
        <v>65</v>
      </c>
      <c r="B116" s="415"/>
      <c r="C116" s="417">
        <f>SUM(C111:F115)/5</f>
        <v>2.4</v>
      </c>
      <c r="D116" s="418"/>
      <c r="E116" s="418"/>
      <c r="F116" s="419"/>
      <c r="G116" s="293"/>
      <c r="H116" s="3"/>
      <c r="I116" s="4"/>
    </row>
    <row r="117" spans="1:9" ht="14.25" customHeight="1" x14ac:dyDescent="0.25">
      <c r="A117" s="412" t="s">
        <v>131</v>
      </c>
      <c r="B117" s="413"/>
      <c r="C117" s="413"/>
      <c r="D117" s="413"/>
      <c r="E117" s="413"/>
      <c r="F117" s="414"/>
      <c r="G117" s="293"/>
      <c r="H117" s="3"/>
      <c r="I117" s="4"/>
    </row>
    <row r="118" spans="1:9" ht="14.25" customHeight="1" x14ac:dyDescent="0.25">
      <c r="A118" s="309">
        <v>1</v>
      </c>
      <c r="B118" s="301" t="s">
        <v>199</v>
      </c>
      <c r="C118" s="298"/>
      <c r="D118" s="298"/>
      <c r="E118" s="298"/>
      <c r="F118" s="298">
        <v>4</v>
      </c>
      <c r="G118" s="293"/>
      <c r="H118" s="3"/>
      <c r="I118" s="4"/>
    </row>
    <row r="119" spans="1:9" ht="14.25" customHeight="1" x14ac:dyDescent="0.25">
      <c r="A119" s="309">
        <v>2</v>
      </c>
      <c r="B119" s="301" t="s">
        <v>200</v>
      </c>
      <c r="C119" s="298"/>
      <c r="D119" s="298"/>
      <c r="E119" s="298"/>
      <c r="F119" s="298">
        <v>4</v>
      </c>
      <c r="G119" s="293"/>
      <c r="H119" s="3"/>
      <c r="I119" s="4"/>
    </row>
    <row r="120" spans="1:9" ht="14.25" customHeight="1" x14ac:dyDescent="0.25">
      <c r="A120" s="309">
        <v>3</v>
      </c>
      <c r="B120" s="301" t="s">
        <v>203</v>
      </c>
      <c r="C120" s="298"/>
      <c r="D120" s="298">
        <v>2</v>
      </c>
      <c r="E120" s="298"/>
      <c r="F120" s="298"/>
      <c r="G120" s="293"/>
      <c r="H120" s="3"/>
      <c r="I120" s="4"/>
    </row>
    <row r="121" spans="1:9" ht="14.25" customHeight="1" x14ac:dyDescent="0.25">
      <c r="A121" s="309">
        <v>4</v>
      </c>
      <c r="B121" s="302" t="s">
        <v>201</v>
      </c>
      <c r="C121" s="298"/>
      <c r="D121" s="298"/>
      <c r="E121" s="298"/>
      <c r="F121" s="298"/>
      <c r="G121" s="293"/>
      <c r="H121" s="3"/>
      <c r="I121" s="4"/>
    </row>
    <row r="122" spans="1:9" ht="14.25" customHeight="1" x14ac:dyDescent="0.25">
      <c r="A122" s="309">
        <v>5</v>
      </c>
      <c r="B122" s="301" t="s">
        <v>12</v>
      </c>
      <c r="C122" s="298"/>
      <c r="D122" s="298"/>
      <c r="E122" s="298">
        <v>3</v>
      </c>
      <c r="F122" s="298"/>
      <c r="G122" s="293"/>
      <c r="H122" s="3"/>
      <c r="I122" s="4"/>
    </row>
    <row r="123" spans="1:9" ht="14.25" customHeight="1" x14ac:dyDescent="0.25">
      <c r="A123" s="415" t="s">
        <v>65</v>
      </c>
      <c r="B123" s="415"/>
      <c r="C123" s="416">
        <f>SUM(C118:F122)/5</f>
        <v>2.6</v>
      </c>
      <c r="D123" s="416"/>
      <c r="E123" s="416"/>
      <c r="F123" s="416"/>
      <c r="G123" s="293"/>
      <c r="H123" s="23"/>
      <c r="I123" s="24"/>
    </row>
    <row r="124" spans="1:9" ht="14.25" customHeight="1" x14ac:dyDescent="0.25">
      <c r="A124" s="412" t="s">
        <v>130</v>
      </c>
      <c r="B124" s="413"/>
      <c r="C124" s="413"/>
      <c r="D124" s="413"/>
      <c r="E124" s="413"/>
      <c r="F124" s="414"/>
      <c r="G124" s="293"/>
      <c r="H124" s="3"/>
      <c r="I124" s="4"/>
    </row>
    <row r="125" spans="1:9" ht="14.25" customHeight="1" x14ac:dyDescent="0.25">
      <c r="A125" s="309">
        <v>1</v>
      </c>
      <c r="B125" s="302" t="s">
        <v>202</v>
      </c>
      <c r="C125" s="298">
        <v>1</v>
      </c>
      <c r="D125" s="298"/>
      <c r="E125" s="298"/>
      <c r="F125" s="298"/>
      <c r="G125" s="293"/>
      <c r="H125" s="3"/>
      <c r="I125" s="4"/>
    </row>
    <row r="126" spans="1:9" ht="14.25" customHeight="1" x14ac:dyDescent="0.25">
      <c r="A126" s="309">
        <v>2</v>
      </c>
      <c r="B126" s="302" t="s">
        <v>13</v>
      </c>
      <c r="C126" s="298">
        <v>1</v>
      </c>
      <c r="D126" s="298"/>
      <c r="E126" s="298"/>
      <c r="F126" s="298"/>
      <c r="G126" s="293"/>
      <c r="H126" s="3"/>
      <c r="I126" s="4"/>
    </row>
    <row r="127" spans="1:9" ht="14.25" customHeight="1" x14ac:dyDescent="0.25">
      <c r="A127" s="309">
        <v>3</v>
      </c>
      <c r="B127" s="302" t="s">
        <v>14</v>
      </c>
      <c r="C127" s="298">
        <v>1</v>
      </c>
      <c r="D127" s="298"/>
      <c r="E127" s="298"/>
      <c r="F127" s="298"/>
      <c r="G127" s="293"/>
      <c r="H127" s="3"/>
      <c r="I127" s="4"/>
    </row>
    <row r="128" spans="1:9" ht="14.25" customHeight="1" x14ac:dyDescent="0.25">
      <c r="A128" s="309">
        <v>4</v>
      </c>
      <c r="B128" s="302" t="s">
        <v>204</v>
      </c>
      <c r="C128" s="298">
        <v>1</v>
      </c>
      <c r="D128" s="298"/>
      <c r="E128" s="298"/>
      <c r="F128" s="298"/>
      <c r="G128" s="293"/>
      <c r="H128" s="3"/>
      <c r="I128" s="4"/>
    </row>
    <row r="129" spans="1:9" ht="14.25" customHeight="1" x14ac:dyDescent="0.25">
      <c r="A129" s="415" t="s">
        <v>65</v>
      </c>
      <c r="B129" s="415"/>
      <c r="C129" s="417">
        <f>SUM(C125:F128)/4</f>
        <v>1</v>
      </c>
      <c r="D129" s="418"/>
      <c r="E129" s="418"/>
      <c r="F129" s="419"/>
      <c r="G129" s="293"/>
      <c r="H129" s="23"/>
      <c r="I129" s="24"/>
    </row>
    <row r="130" spans="1:9" ht="14.25" customHeight="1" x14ac:dyDescent="0.25">
      <c r="A130" s="412" t="s">
        <v>129</v>
      </c>
      <c r="B130" s="413"/>
      <c r="C130" s="413"/>
      <c r="D130" s="413"/>
      <c r="E130" s="413"/>
      <c r="F130" s="414"/>
      <c r="G130" s="293"/>
      <c r="H130" s="3"/>
      <c r="I130" s="4"/>
    </row>
    <row r="131" spans="1:9" ht="14.25" customHeight="1" x14ac:dyDescent="0.25">
      <c r="A131" s="309">
        <v>1</v>
      </c>
      <c r="B131" s="302" t="s">
        <v>205</v>
      </c>
      <c r="C131" s="298"/>
      <c r="D131" s="298"/>
      <c r="E131" s="298"/>
      <c r="F131" s="298">
        <v>4</v>
      </c>
      <c r="G131" s="293"/>
      <c r="H131" s="3"/>
      <c r="I131" s="4"/>
    </row>
    <row r="132" spans="1:9" ht="14.25" customHeight="1" x14ac:dyDescent="0.25">
      <c r="A132" s="309">
        <v>2</v>
      </c>
      <c r="B132" s="302" t="s">
        <v>206</v>
      </c>
      <c r="C132" s="298"/>
      <c r="D132" s="298">
        <v>2</v>
      </c>
      <c r="E132" s="298"/>
      <c r="F132" s="298"/>
      <c r="G132" s="293"/>
      <c r="H132" s="3"/>
      <c r="I132" s="4"/>
    </row>
    <row r="133" spans="1:9" ht="14.25" customHeight="1" x14ac:dyDescent="0.25">
      <c r="A133" s="309">
        <v>3</v>
      </c>
      <c r="B133" s="302" t="s">
        <v>207</v>
      </c>
      <c r="C133" s="298"/>
      <c r="D133" s="298"/>
      <c r="E133" s="298"/>
      <c r="F133" s="298"/>
      <c r="G133" s="293"/>
      <c r="H133" s="3"/>
      <c r="I133" s="4"/>
    </row>
    <row r="134" spans="1:9" ht="14.25" customHeight="1" x14ac:dyDescent="0.25">
      <c r="A134" s="309">
        <v>4</v>
      </c>
      <c r="B134" s="302" t="s">
        <v>208</v>
      </c>
      <c r="C134" s="298"/>
      <c r="D134" s="298">
        <v>2</v>
      </c>
      <c r="E134" s="298"/>
      <c r="F134" s="298"/>
      <c r="G134" s="293"/>
      <c r="H134" s="23"/>
      <c r="I134" s="24"/>
    </row>
    <row r="135" spans="1:9" ht="14.25" customHeight="1" x14ac:dyDescent="0.25">
      <c r="A135" s="415" t="s">
        <v>65</v>
      </c>
      <c r="B135" s="415"/>
      <c r="C135" s="416">
        <f>SUM(C131:F134)/4</f>
        <v>2</v>
      </c>
      <c r="D135" s="416"/>
      <c r="E135" s="416"/>
      <c r="F135" s="416"/>
      <c r="G135" s="293"/>
      <c r="H135" s="3"/>
      <c r="I135" s="4"/>
    </row>
    <row r="136" spans="1:9" ht="14.25" customHeight="1" x14ac:dyDescent="0.25">
      <c r="A136" s="420" t="s">
        <v>104</v>
      </c>
      <c r="B136" s="420"/>
      <c r="C136" s="421">
        <f>SUM(C93,C102,C109,C116,C123,C129,C135)/7</f>
        <v>2.2285714285714286</v>
      </c>
      <c r="D136" s="421"/>
      <c r="E136" s="421"/>
      <c r="F136" s="421"/>
      <c r="G136" s="293"/>
      <c r="H136" s="3"/>
      <c r="I136" s="4"/>
    </row>
    <row r="137" spans="1:9" ht="14.25" customHeight="1" x14ac:dyDescent="0.25">
      <c r="A137" s="422" t="s">
        <v>15</v>
      </c>
      <c r="B137" s="423"/>
      <c r="C137" s="422"/>
      <c r="D137" s="422"/>
      <c r="E137" s="422"/>
      <c r="F137" s="422"/>
      <c r="G137" s="293"/>
      <c r="H137" s="3"/>
      <c r="I137" s="4"/>
    </row>
    <row r="138" spans="1:9" ht="14.25" customHeight="1" x14ac:dyDescent="0.25">
      <c r="A138" s="424" t="s">
        <v>16</v>
      </c>
      <c r="B138" s="425"/>
      <c r="C138" s="425"/>
      <c r="D138" s="425"/>
      <c r="E138" s="425"/>
      <c r="F138" s="426"/>
      <c r="G138" s="293"/>
      <c r="H138" s="3"/>
      <c r="I138" s="4"/>
    </row>
    <row r="139" spans="1:9" ht="14.25" customHeight="1" x14ac:dyDescent="0.25">
      <c r="A139" s="309">
        <v>1</v>
      </c>
      <c r="B139" s="301" t="s">
        <v>209</v>
      </c>
      <c r="C139" s="298"/>
      <c r="D139" s="298">
        <v>2</v>
      </c>
      <c r="E139" s="298"/>
      <c r="F139" s="298"/>
      <c r="G139" s="293"/>
      <c r="H139" s="3"/>
      <c r="I139" s="4"/>
    </row>
    <row r="140" spans="1:9" ht="14.25" customHeight="1" x14ac:dyDescent="0.25">
      <c r="A140" s="309">
        <v>2</v>
      </c>
      <c r="B140" s="301" t="s">
        <v>210</v>
      </c>
      <c r="C140" s="298"/>
      <c r="D140" s="298">
        <v>2</v>
      </c>
      <c r="E140" s="298"/>
      <c r="F140" s="298"/>
      <c r="G140" s="293"/>
      <c r="H140" s="23"/>
      <c r="I140" s="24"/>
    </row>
    <row r="141" spans="1:9" ht="14.25" customHeight="1" x14ac:dyDescent="0.25">
      <c r="A141" s="309">
        <v>3</v>
      </c>
      <c r="B141" s="301" t="s">
        <v>211</v>
      </c>
      <c r="C141" s="298"/>
      <c r="D141" s="298"/>
      <c r="E141" s="298"/>
      <c r="F141" s="298">
        <v>4</v>
      </c>
      <c r="G141" s="293"/>
      <c r="H141" s="27"/>
      <c r="I141" s="28"/>
    </row>
    <row r="142" spans="1:9" ht="14.25" customHeight="1" x14ac:dyDescent="0.25">
      <c r="A142" s="309">
        <v>4</v>
      </c>
      <c r="B142" s="301" t="s">
        <v>212</v>
      </c>
      <c r="C142" s="298"/>
      <c r="D142" s="298"/>
      <c r="E142" s="298">
        <v>3</v>
      </c>
      <c r="F142" s="298"/>
      <c r="G142" s="293"/>
      <c r="H142" s="3"/>
      <c r="I142" s="4"/>
    </row>
    <row r="143" spans="1:9" ht="14.25" customHeight="1" x14ac:dyDescent="0.25">
      <c r="A143" s="427" t="s">
        <v>65</v>
      </c>
      <c r="B143" s="427"/>
      <c r="C143" s="428">
        <f>SUM(C139:F142)/4</f>
        <v>2.75</v>
      </c>
      <c r="D143" s="428"/>
      <c r="E143" s="428"/>
      <c r="F143" s="428"/>
      <c r="G143" s="293"/>
      <c r="H143" s="3"/>
      <c r="I143" s="4"/>
    </row>
    <row r="144" spans="1:9" ht="14.25" customHeight="1" x14ac:dyDescent="0.25">
      <c r="A144" s="424" t="s">
        <v>17</v>
      </c>
      <c r="B144" s="425"/>
      <c r="C144" s="425"/>
      <c r="D144" s="425"/>
      <c r="E144" s="425"/>
      <c r="F144" s="426"/>
      <c r="G144" s="293"/>
      <c r="H144" s="3"/>
      <c r="I144" s="4"/>
    </row>
    <row r="145" spans="1:9" ht="14.25" customHeight="1" x14ac:dyDescent="0.25">
      <c r="A145" s="309">
        <v>1</v>
      </c>
      <c r="B145" s="301" t="s">
        <v>213</v>
      </c>
      <c r="C145" s="298"/>
      <c r="D145" s="298">
        <v>2</v>
      </c>
      <c r="E145" s="298"/>
      <c r="F145" s="298"/>
      <c r="G145" s="293"/>
      <c r="H145" s="3"/>
      <c r="I145" s="4"/>
    </row>
    <row r="146" spans="1:9" ht="14.25" customHeight="1" x14ac:dyDescent="0.25">
      <c r="A146" s="309">
        <v>2</v>
      </c>
      <c r="B146" s="301" t="s">
        <v>214</v>
      </c>
      <c r="C146" s="298"/>
      <c r="D146" s="298">
        <v>2</v>
      </c>
      <c r="E146" s="298"/>
      <c r="F146" s="298"/>
      <c r="G146" s="293"/>
      <c r="H146" s="3"/>
      <c r="I146" s="4"/>
    </row>
    <row r="147" spans="1:9" ht="14.25" customHeight="1" x14ac:dyDescent="0.25">
      <c r="A147" s="309">
        <v>3</v>
      </c>
      <c r="B147" s="301" t="s">
        <v>215</v>
      </c>
      <c r="C147" s="298"/>
      <c r="D147" s="298">
        <v>2</v>
      </c>
      <c r="E147" s="298"/>
      <c r="F147" s="298"/>
      <c r="G147" s="293"/>
      <c r="H147" s="3"/>
      <c r="I147" s="4"/>
    </row>
    <row r="148" spans="1:9" ht="14.25" customHeight="1" x14ac:dyDescent="0.25">
      <c r="A148" s="309">
        <v>4</v>
      </c>
      <c r="B148" s="301" t="s">
        <v>216</v>
      </c>
      <c r="C148" s="298"/>
      <c r="D148" s="298">
        <v>2</v>
      </c>
      <c r="E148" s="298"/>
      <c r="F148" s="298"/>
      <c r="G148" s="293"/>
      <c r="H148" s="3"/>
      <c r="I148" s="4"/>
    </row>
    <row r="149" spans="1:9" ht="14.25" customHeight="1" x14ac:dyDescent="0.25">
      <c r="A149" s="427" t="s">
        <v>65</v>
      </c>
      <c r="B149" s="427"/>
      <c r="C149" s="428">
        <f>SUM(C145:F148)/4</f>
        <v>2</v>
      </c>
      <c r="D149" s="428"/>
      <c r="E149" s="428"/>
      <c r="F149" s="428"/>
      <c r="G149" s="293"/>
      <c r="H149" s="3"/>
      <c r="I149" s="4"/>
    </row>
    <row r="150" spans="1:9" ht="14.25" customHeight="1" x14ac:dyDescent="0.25">
      <c r="A150" s="424" t="s">
        <v>18</v>
      </c>
      <c r="B150" s="425"/>
      <c r="C150" s="425"/>
      <c r="D150" s="425"/>
      <c r="E150" s="425"/>
      <c r="F150" s="426"/>
      <c r="G150" s="293"/>
      <c r="H150" s="3"/>
      <c r="I150" s="4"/>
    </row>
    <row r="151" spans="1:9" ht="14.25" customHeight="1" x14ac:dyDescent="0.25">
      <c r="A151" s="309">
        <v>1</v>
      </c>
      <c r="B151" s="301" t="s">
        <v>217</v>
      </c>
      <c r="C151" s="298"/>
      <c r="D151" s="298"/>
      <c r="E151" s="298">
        <v>3</v>
      </c>
      <c r="F151" s="298"/>
      <c r="G151" s="293"/>
      <c r="H151" s="3"/>
      <c r="I151" s="4"/>
    </row>
    <row r="152" spans="1:9" ht="14.25" customHeight="1" x14ac:dyDescent="0.25">
      <c r="A152" s="309">
        <v>2</v>
      </c>
      <c r="B152" s="301" t="s">
        <v>218</v>
      </c>
      <c r="C152" s="298"/>
      <c r="D152" s="298"/>
      <c r="E152" s="298">
        <v>3</v>
      </c>
      <c r="F152" s="298"/>
      <c r="G152" s="293"/>
      <c r="H152" s="3"/>
      <c r="I152" s="4"/>
    </row>
    <row r="153" spans="1:9" ht="14.25" customHeight="1" x14ac:dyDescent="0.25">
      <c r="A153" s="309">
        <v>3</v>
      </c>
      <c r="B153" s="301" t="s">
        <v>219</v>
      </c>
      <c r="C153" s="298"/>
      <c r="D153" s="298">
        <v>2</v>
      </c>
      <c r="E153" s="298"/>
      <c r="F153" s="298"/>
      <c r="G153" s="293"/>
      <c r="H153" s="3"/>
      <c r="I153" s="4"/>
    </row>
    <row r="154" spans="1:9" ht="14.25" customHeight="1" x14ac:dyDescent="0.25">
      <c r="A154" s="427" t="s">
        <v>65</v>
      </c>
      <c r="B154" s="427"/>
      <c r="C154" s="428">
        <f>SUM(C151:F153)/3</f>
        <v>2.6666666666666665</v>
      </c>
      <c r="D154" s="428"/>
      <c r="E154" s="428"/>
      <c r="F154" s="428"/>
      <c r="G154" s="293"/>
      <c r="H154" s="3"/>
      <c r="I154" s="4"/>
    </row>
    <row r="155" spans="1:9" ht="14.25" customHeight="1" x14ac:dyDescent="0.25">
      <c r="A155" s="424" t="s">
        <v>19</v>
      </c>
      <c r="B155" s="425"/>
      <c r="C155" s="425"/>
      <c r="D155" s="425"/>
      <c r="E155" s="425"/>
      <c r="F155" s="426"/>
      <c r="G155" s="293"/>
      <c r="H155" s="3"/>
      <c r="I155" s="4"/>
    </row>
    <row r="156" spans="1:9" ht="14.25" customHeight="1" x14ac:dyDescent="0.25">
      <c r="A156" s="296">
        <v>1</v>
      </c>
      <c r="B156" s="301" t="s">
        <v>220</v>
      </c>
      <c r="C156" s="298"/>
      <c r="D156" s="298">
        <v>2</v>
      </c>
      <c r="E156" s="298"/>
      <c r="F156" s="298"/>
      <c r="G156" s="293"/>
      <c r="H156" s="3"/>
      <c r="I156" s="4"/>
    </row>
    <row r="157" spans="1:9" ht="14.25" customHeight="1" x14ac:dyDescent="0.25">
      <c r="A157" s="296">
        <v>2</v>
      </c>
      <c r="B157" s="310" t="s">
        <v>221</v>
      </c>
      <c r="C157" s="298"/>
      <c r="D157" s="298">
        <v>2</v>
      </c>
      <c r="E157" s="298"/>
      <c r="F157" s="298"/>
      <c r="G157" s="293"/>
      <c r="H157" s="3"/>
      <c r="I157" s="4"/>
    </row>
    <row r="158" spans="1:9" ht="14.25" customHeight="1" x14ac:dyDescent="0.25">
      <c r="A158" s="296">
        <v>3</v>
      </c>
      <c r="B158" s="301" t="s">
        <v>222</v>
      </c>
      <c r="C158" s="298"/>
      <c r="D158" s="298">
        <v>2</v>
      </c>
      <c r="E158" s="298"/>
      <c r="F158" s="298"/>
      <c r="G158" s="293"/>
      <c r="H158" s="3"/>
      <c r="I158" s="4"/>
    </row>
    <row r="159" spans="1:9" ht="14.25" customHeight="1" x14ac:dyDescent="0.25">
      <c r="A159" s="296">
        <v>4</v>
      </c>
      <c r="B159" s="301" t="s">
        <v>223</v>
      </c>
      <c r="C159" s="298"/>
      <c r="D159" s="298">
        <v>2</v>
      </c>
      <c r="E159" s="298"/>
      <c r="F159" s="298"/>
      <c r="G159" s="293"/>
      <c r="H159" s="3"/>
      <c r="I159" s="4"/>
    </row>
    <row r="160" spans="1:9" ht="14.25" customHeight="1" x14ac:dyDescent="0.25">
      <c r="A160" s="427" t="s">
        <v>65</v>
      </c>
      <c r="B160" s="427"/>
      <c r="C160" s="428">
        <f>SUM(C156:F159)/4</f>
        <v>2</v>
      </c>
      <c r="D160" s="428"/>
      <c r="E160" s="428"/>
      <c r="F160" s="428"/>
      <c r="G160" s="293"/>
      <c r="H160" s="3"/>
      <c r="I160" s="4"/>
    </row>
    <row r="161" spans="1:9" ht="14.25" customHeight="1" x14ac:dyDescent="0.25">
      <c r="A161" s="432" t="s">
        <v>104</v>
      </c>
      <c r="B161" s="432"/>
      <c r="C161" s="433">
        <f>SUM(C143,C149,C154,C160)/4</f>
        <v>2.3541666666666665</v>
      </c>
      <c r="D161" s="433"/>
      <c r="E161" s="433"/>
      <c r="F161" s="433"/>
      <c r="G161" s="293"/>
      <c r="H161" s="3"/>
      <c r="I161" s="4"/>
    </row>
    <row r="162" spans="1:9" ht="14.25" customHeight="1" x14ac:dyDescent="0.25">
      <c r="A162" s="434" t="s">
        <v>20</v>
      </c>
      <c r="B162" s="435"/>
      <c r="C162" s="434"/>
      <c r="D162" s="434"/>
      <c r="E162" s="434"/>
      <c r="F162" s="434"/>
      <c r="G162" s="293"/>
      <c r="H162" s="3"/>
      <c r="I162" s="4"/>
    </row>
    <row r="163" spans="1:9" ht="14.25" customHeight="1" x14ac:dyDescent="0.25">
      <c r="A163" s="429" t="s">
        <v>21</v>
      </c>
      <c r="B163" s="430"/>
      <c r="C163" s="430"/>
      <c r="D163" s="430"/>
      <c r="E163" s="430"/>
      <c r="F163" s="431"/>
      <c r="G163" s="293"/>
      <c r="H163" s="3"/>
      <c r="I163" s="4"/>
    </row>
    <row r="164" spans="1:9" ht="14.25" customHeight="1" x14ac:dyDescent="0.25">
      <c r="A164" s="309">
        <v>1</v>
      </c>
      <c r="B164" s="302" t="s">
        <v>224</v>
      </c>
      <c r="C164" s="298"/>
      <c r="D164" s="298">
        <v>2</v>
      </c>
      <c r="E164" s="298"/>
      <c r="F164" s="298"/>
      <c r="G164" s="293"/>
      <c r="H164" s="3"/>
      <c r="I164" s="4"/>
    </row>
    <row r="165" spans="1:9" ht="14.25" customHeight="1" x14ac:dyDescent="0.25">
      <c r="A165" s="309">
        <v>2</v>
      </c>
      <c r="B165" s="302" t="s">
        <v>225</v>
      </c>
      <c r="C165" s="298"/>
      <c r="D165" s="298">
        <v>2</v>
      </c>
      <c r="E165" s="298"/>
      <c r="F165" s="298"/>
      <c r="G165" s="293"/>
      <c r="H165" s="3"/>
      <c r="I165" s="4"/>
    </row>
    <row r="166" spans="1:9" ht="14.25" customHeight="1" x14ac:dyDescent="0.25">
      <c r="A166" s="309">
        <v>3</v>
      </c>
      <c r="B166" s="302" t="s">
        <v>226</v>
      </c>
      <c r="C166" s="298">
        <v>1</v>
      </c>
      <c r="D166" s="298"/>
      <c r="E166" s="298"/>
      <c r="F166" s="298"/>
      <c r="G166" s="293"/>
      <c r="H166" s="3"/>
      <c r="I166" s="4"/>
    </row>
    <row r="167" spans="1:9" ht="14.25" customHeight="1" x14ac:dyDescent="0.25">
      <c r="A167" s="427" t="s">
        <v>65</v>
      </c>
      <c r="B167" s="427"/>
      <c r="C167" s="428">
        <f>SUM(C164:F166)/3</f>
        <v>1.6666666666666667</v>
      </c>
      <c r="D167" s="428"/>
      <c r="E167" s="428"/>
      <c r="F167" s="428"/>
      <c r="G167" s="293"/>
      <c r="H167" s="3"/>
      <c r="I167" s="4"/>
    </row>
    <row r="168" spans="1:9" ht="14.25" customHeight="1" x14ac:dyDescent="0.25">
      <c r="A168" s="429" t="s">
        <v>22</v>
      </c>
      <c r="B168" s="430"/>
      <c r="C168" s="430"/>
      <c r="D168" s="430"/>
      <c r="E168" s="430"/>
      <c r="F168" s="431"/>
      <c r="G168" s="293"/>
      <c r="H168" s="3"/>
      <c r="I168" s="4"/>
    </row>
    <row r="169" spans="1:9" ht="14.25" customHeight="1" x14ac:dyDescent="0.25">
      <c r="A169" s="309">
        <v>1</v>
      </c>
      <c r="B169" s="311" t="s">
        <v>227</v>
      </c>
      <c r="C169" s="298">
        <v>1</v>
      </c>
      <c r="D169" s="298"/>
      <c r="E169" s="298"/>
      <c r="F169" s="298"/>
      <c r="G169" s="293"/>
      <c r="H169" s="3"/>
      <c r="I169" s="4"/>
    </row>
    <row r="170" spans="1:9" ht="14.25" customHeight="1" x14ac:dyDescent="0.25">
      <c r="A170" s="309">
        <v>2</v>
      </c>
      <c r="B170" s="311" t="s">
        <v>228</v>
      </c>
      <c r="C170" s="298"/>
      <c r="D170" s="298">
        <v>2</v>
      </c>
      <c r="E170" s="298"/>
      <c r="F170" s="298"/>
      <c r="G170" s="293"/>
      <c r="H170" s="3"/>
      <c r="I170" s="4"/>
    </row>
    <row r="171" spans="1:9" ht="14.25" customHeight="1" x14ac:dyDescent="0.25">
      <c r="A171" s="309">
        <v>3</v>
      </c>
      <c r="B171" s="311" t="s">
        <v>229</v>
      </c>
      <c r="C171" s="298"/>
      <c r="D171" s="298"/>
      <c r="E171" s="298">
        <v>3</v>
      </c>
      <c r="F171" s="298"/>
      <c r="G171" s="293"/>
      <c r="H171" s="3"/>
      <c r="I171" s="4"/>
    </row>
    <row r="172" spans="1:9" ht="14.25" customHeight="1" x14ac:dyDescent="0.25">
      <c r="A172" s="427" t="s">
        <v>65</v>
      </c>
      <c r="B172" s="427"/>
      <c r="C172" s="428">
        <f>SUM(C169:F171)/3</f>
        <v>2</v>
      </c>
      <c r="D172" s="428"/>
      <c r="E172" s="428"/>
      <c r="F172" s="428"/>
      <c r="G172" s="293"/>
      <c r="H172" s="3"/>
      <c r="I172" s="4"/>
    </row>
    <row r="173" spans="1:9" ht="14.25" customHeight="1" x14ac:dyDescent="0.25">
      <c r="A173" s="429" t="s">
        <v>23</v>
      </c>
      <c r="B173" s="430"/>
      <c r="C173" s="430"/>
      <c r="D173" s="430"/>
      <c r="E173" s="430"/>
      <c r="F173" s="431"/>
      <c r="G173" s="293"/>
      <c r="H173" s="3"/>
      <c r="I173" s="4"/>
    </row>
    <row r="174" spans="1:9" ht="14.25" customHeight="1" x14ac:dyDescent="0.25">
      <c r="A174" s="309">
        <v>1</v>
      </c>
      <c r="B174" s="311" t="s">
        <v>230</v>
      </c>
      <c r="C174" s="298"/>
      <c r="D174" s="298">
        <v>2</v>
      </c>
      <c r="E174" s="298"/>
      <c r="F174" s="298"/>
      <c r="G174" s="293"/>
      <c r="H174" s="3"/>
      <c r="I174" s="4"/>
    </row>
    <row r="175" spans="1:9" ht="14.25" customHeight="1" x14ac:dyDescent="0.25">
      <c r="A175" s="309">
        <v>2</v>
      </c>
      <c r="B175" s="311" t="s">
        <v>231</v>
      </c>
      <c r="C175" s="298"/>
      <c r="D175" s="298">
        <v>2</v>
      </c>
      <c r="E175" s="298"/>
      <c r="F175" s="298"/>
      <c r="G175" s="293"/>
      <c r="H175" s="3"/>
      <c r="I175" s="4"/>
    </row>
    <row r="176" spans="1:9" ht="14.25" customHeight="1" x14ac:dyDescent="0.25">
      <c r="A176" s="309">
        <v>3</v>
      </c>
      <c r="B176" s="311" t="s">
        <v>232</v>
      </c>
      <c r="C176" s="298"/>
      <c r="D176" s="298"/>
      <c r="E176" s="298">
        <v>3</v>
      </c>
      <c r="F176" s="298"/>
      <c r="G176" s="293"/>
      <c r="H176" s="3"/>
      <c r="I176" s="4"/>
    </row>
    <row r="177" spans="1:9" ht="14.25" customHeight="1" x14ac:dyDescent="0.25">
      <c r="A177" s="309">
        <v>4</v>
      </c>
      <c r="B177" s="311" t="s">
        <v>233</v>
      </c>
      <c r="C177" s="298"/>
      <c r="D177" s="298">
        <v>2</v>
      </c>
      <c r="E177" s="298"/>
      <c r="F177" s="298"/>
      <c r="G177" s="293"/>
      <c r="H177" s="3"/>
      <c r="I177" s="4"/>
    </row>
    <row r="178" spans="1:9" ht="14.25" customHeight="1" x14ac:dyDescent="0.25">
      <c r="A178" s="427" t="s">
        <v>65</v>
      </c>
      <c r="B178" s="427"/>
      <c r="C178" s="428">
        <f>SUM(C174:F177)/4</f>
        <v>2.25</v>
      </c>
      <c r="D178" s="428"/>
      <c r="E178" s="428"/>
      <c r="F178" s="428"/>
      <c r="G178" s="293"/>
      <c r="H178" s="3"/>
      <c r="I178" s="4"/>
    </row>
    <row r="179" spans="1:9" ht="14.25" customHeight="1" x14ac:dyDescent="0.25">
      <c r="A179" s="429" t="s">
        <v>24</v>
      </c>
      <c r="B179" s="430"/>
      <c r="C179" s="430"/>
      <c r="D179" s="430"/>
      <c r="E179" s="430"/>
      <c r="F179" s="431"/>
      <c r="G179" s="293"/>
      <c r="H179" s="3"/>
      <c r="I179" s="4"/>
    </row>
    <row r="180" spans="1:9" ht="14.25" customHeight="1" x14ac:dyDescent="0.25">
      <c r="A180" s="309">
        <v>1</v>
      </c>
      <c r="B180" s="311" t="s">
        <v>234</v>
      </c>
      <c r="C180" s="298"/>
      <c r="D180" s="298">
        <v>2</v>
      </c>
      <c r="E180" s="298"/>
      <c r="F180" s="298"/>
      <c r="G180" s="293"/>
      <c r="H180" s="3"/>
      <c r="I180" s="4"/>
    </row>
    <row r="181" spans="1:9" ht="14.25" customHeight="1" x14ac:dyDescent="0.25">
      <c r="A181" s="309">
        <v>2</v>
      </c>
      <c r="B181" s="311" t="s">
        <v>236</v>
      </c>
      <c r="C181" s="298"/>
      <c r="D181" s="298">
        <v>2</v>
      </c>
      <c r="E181" s="298"/>
      <c r="F181" s="298"/>
      <c r="G181" s="293"/>
      <c r="H181" s="3"/>
      <c r="I181" s="4"/>
    </row>
    <row r="182" spans="1:9" ht="14.25" customHeight="1" x14ac:dyDescent="0.25">
      <c r="A182" s="309">
        <v>3</v>
      </c>
      <c r="B182" s="311" t="s">
        <v>26</v>
      </c>
      <c r="C182" s="298"/>
      <c r="D182" s="298">
        <v>2</v>
      </c>
      <c r="E182" s="298"/>
      <c r="F182" s="298"/>
      <c r="G182" s="293"/>
      <c r="H182" s="3"/>
      <c r="I182" s="4"/>
    </row>
    <row r="183" spans="1:9" ht="14.25" customHeight="1" x14ac:dyDescent="0.25">
      <c r="A183" s="309">
        <v>4</v>
      </c>
      <c r="B183" s="311" t="s">
        <v>235</v>
      </c>
      <c r="C183" s="298"/>
      <c r="D183" s="298">
        <v>2</v>
      </c>
      <c r="E183" s="298"/>
      <c r="F183" s="298"/>
      <c r="G183" s="293"/>
      <c r="H183" s="3"/>
      <c r="I183" s="4"/>
    </row>
    <row r="184" spans="1:9" ht="14.25" customHeight="1" x14ac:dyDescent="0.25">
      <c r="A184" s="427" t="s">
        <v>65</v>
      </c>
      <c r="B184" s="427"/>
      <c r="C184" s="428">
        <f>SUM(C180:F183)/4</f>
        <v>2</v>
      </c>
      <c r="D184" s="428"/>
      <c r="E184" s="428"/>
      <c r="F184" s="428"/>
      <c r="G184" s="293"/>
      <c r="H184" s="3"/>
      <c r="I184" s="4"/>
    </row>
    <row r="185" spans="1:9" ht="14.25" customHeight="1" x14ac:dyDescent="0.25">
      <c r="A185" s="429" t="s">
        <v>25</v>
      </c>
      <c r="B185" s="430"/>
      <c r="C185" s="430"/>
      <c r="D185" s="430"/>
      <c r="E185" s="430"/>
      <c r="F185" s="431"/>
      <c r="G185" s="293"/>
      <c r="H185" s="3"/>
      <c r="I185" s="4"/>
    </row>
    <row r="186" spans="1:9" ht="14.25" customHeight="1" x14ac:dyDescent="0.25">
      <c r="A186" s="309">
        <v>1</v>
      </c>
      <c r="B186" s="311" t="s">
        <v>237</v>
      </c>
      <c r="C186" s="298"/>
      <c r="D186" s="298"/>
      <c r="E186" s="298">
        <v>3</v>
      </c>
      <c r="F186" s="298"/>
      <c r="G186" s="293"/>
      <c r="H186" s="3"/>
      <c r="I186" s="4"/>
    </row>
    <row r="187" spans="1:9" ht="14.25" customHeight="1" x14ac:dyDescent="0.25">
      <c r="A187" s="309">
        <v>2</v>
      </c>
      <c r="B187" s="311" t="s">
        <v>238</v>
      </c>
      <c r="C187" s="298"/>
      <c r="D187" s="298"/>
      <c r="E187" s="298">
        <v>3</v>
      </c>
      <c r="F187" s="298"/>
      <c r="G187" s="293"/>
      <c r="H187" s="3"/>
      <c r="I187" s="4"/>
    </row>
    <row r="188" spans="1:9" ht="14.25" customHeight="1" x14ac:dyDescent="0.25">
      <c r="A188" s="309">
        <v>3</v>
      </c>
      <c r="B188" s="311" t="s">
        <v>27</v>
      </c>
      <c r="C188" s="298"/>
      <c r="D188" s="298"/>
      <c r="E188" s="298">
        <v>3</v>
      </c>
      <c r="F188" s="298"/>
      <c r="G188" s="293"/>
      <c r="H188" s="3"/>
      <c r="I188" s="4"/>
    </row>
    <row r="189" spans="1:9" ht="14.25" customHeight="1" x14ac:dyDescent="0.25">
      <c r="A189" s="309">
        <v>4</v>
      </c>
      <c r="B189" s="311" t="s">
        <v>239</v>
      </c>
      <c r="C189" s="298"/>
      <c r="D189" s="298"/>
      <c r="E189" s="298"/>
      <c r="F189" s="298"/>
      <c r="G189" s="293"/>
      <c r="H189" s="3"/>
      <c r="I189" s="4"/>
    </row>
    <row r="190" spans="1:9" ht="14.25" customHeight="1" x14ac:dyDescent="0.25">
      <c r="A190" s="427" t="s">
        <v>65</v>
      </c>
      <c r="B190" s="427"/>
      <c r="C190" s="428">
        <f>SUM(C186:F189)/4</f>
        <v>2.25</v>
      </c>
      <c r="D190" s="428"/>
      <c r="E190" s="428"/>
      <c r="F190" s="428"/>
      <c r="G190" s="293"/>
      <c r="H190" s="3"/>
      <c r="I190" s="4"/>
    </row>
    <row r="191" spans="1:9" ht="14.25" customHeight="1" x14ac:dyDescent="0.25">
      <c r="A191" s="429" t="s">
        <v>28</v>
      </c>
      <c r="B191" s="430"/>
      <c r="C191" s="430"/>
      <c r="D191" s="430"/>
      <c r="E191" s="430"/>
      <c r="F191" s="431"/>
      <c r="G191" s="293"/>
      <c r="H191" s="3"/>
      <c r="I191" s="4"/>
    </row>
    <row r="192" spans="1:9" ht="14.25" customHeight="1" x14ac:dyDescent="0.25">
      <c r="A192" s="309">
        <v>1</v>
      </c>
      <c r="B192" s="302" t="s">
        <v>240</v>
      </c>
      <c r="C192" s="298"/>
      <c r="D192" s="298">
        <v>2</v>
      </c>
      <c r="E192" s="298"/>
      <c r="F192" s="298"/>
      <c r="G192" s="293"/>
      <c r="H192" s="3"/>
      <c r="I192" s="4"/>
    </row>
    <row r="193" spans="1:9" ht="14.25" customHeight="1" x14ac:dyDescent="0.25">
      <c r="A193" s="309">
        <v>2</v>
      </c>
      <c r="B193" s="302" t="s">
        <v>241</v>
      </c>
      <c r="C193" s="298"/>
      <c r="D193" s="298"/>
      <c r="E193" s="298">
        <v>3</v>
      </c>
      <c r="F193" s="298"/>
      <c r="G193" s="293"/>
      <c r="H193" s="3"/>
      <c r="I193" s="4"/>
    </row>
    <row r="194" spans="1:9" ht="14.25" customHeight="1" x14ac:dyDescent="0.25">
      <c r="A194" s="309">
        <v>3</v>
      </c>
      <c r="B194" s="302" t="s">
        <v>242</v>
      </c>
      <c r="C194" s="298"/>
      <c r="D194" s="298"/>
      <c r="E194" s="298">
        <v>3</v>
      </c>
      <c r="F194" s="298"/>
      <c r="G194" s="293"/>
      <c r="H194" s="3"/>
      <c r="I194" s="4"/>
    </row>
    <row r="195" spans="1:9" ht="14.25" customHeight="1" x14ac:dyDescent="0.25">
      <c r="A195" s="309">
        <v>4</v>
      </c>
      <c r="B195" s="302" t="s">
        <v>243</v>
      </c>
      <c r="C195" s="298"/>
      <c r="D195" s="298"/>
      <c r="E195" s="298">
        <v>3</v>
      </c>
      <c r="F195" s="298"/>
      <c r="G195" s="293"/>
      <c r="H195" s="3"/>
      <c r="I195" s="4"/>
    </row>
    <row r="196" spans="1:9" ht="14.25" customHeight="1" x14ac:dyDescent="0.25">
      <c r="A196" s="427" t="s">
        <v>65</v>
      </c>
      <c r="B196" s="427"/>
      <c r="C196" s="436">
        <f>SUM(C192:F195)/4</f>
        <v>2.75</v>
      </c>
      <c r="D196" s="437"/>
      <c r="E196" s="437"/>
      <c r="F196" s="438"/>
      <c r="G196" s="293"/>
      <c r="H196" s="3"/>
      <c r="I196" s="4"/>
    </row>
    <row r="197" spans="1:9" ht="14.25" customHeight="1" x14ac:dyDescent="0.25">
      <c r="A197" s="429" t="s">
        <v>29</v>
      </c>
      <c r="B197" s="430"/>
      <c r="C197" s="430"/>
      <c r="D197" s="430"/>
      <c r="E197" s="430"/>
      <c r="F197" s="431"/>
      <c r="G197" s="293"/>
      <c r="H197" s="3"/>
      <c r="I197" s="4"/>
    </row>
    <row r="198" spans="1:9" ht="14.25" customHeight="1" x14ac:dyDescent="0.25">
      <c r="A198" s="309">
        <v>1</v>
      </c>
      <c r="B198" s="311" t="s">
        <v>244</v>
      </c>
      <c r="C198" s="298">
        <v>1</v>
      </c>
      <c r="D198" s="298"/>
      <c r="E198" s="298"/>
      <c r="F198" s="298"/>
      <c r="G198" s="293"/>
      <c r="H198" s="3"/>
      <c r="I198" s="4"/>
    </row>
    <row r="199" spans="1:9" ht="14.25" customHeight="1" x14ac:dyDescent="0.25">
      <c r="A199" s="309">
        <v>2</v>
      </c>
      <c r="B199" s="311" t="s">
        <v>245</v>
      </c>
      <c r="C199" s="298">
        <v>1</v>
      </c>
      <c r="D199" s="298"/>
      <c r="E199" s="298"/>
      <c r="F199" s="298"/>
      <c r="G199" s="293"/>
      <c r="H199" s="3"/>
      <c r="I199" s="4"/>
    </row>
    <row r="200" spans="1:9" ht="14.25" customHeight="1" x14ac:dyDescent="0.25">
      <c r="A200" s="309">
        <v>3</v>
      </c>
      <c r="B200" s="311" t="s">
        <v>30</v>
      </c>
      <c r="C200" s="298">
        <v>1</v>
      </c>
      <c r="D200" s="298"/>
      <c r="E200" s="298"/>
      <c r="F200" s="298"/>
      <c r="G200" s="293"/>
      <c r="H200" s="3"/>
      <c r="I200" s="4"/>
    </row>
    <row r="201" spans="1:9" ht="14.25" customHeight="1" x14ac:dyDescent="0.25">
      <c r="A201" s="309">
        <v>4</v>
      </c>
      <c r="B201" s="311" t="s">
        <v>246</v>
      </c>
      <c r="C201" s="298">
        <v>1</v>
      </c>
      <c r="D201" s="298"/>
      <c r="E201" s="298"/>
      <c r="F201" s="298"/>
      <c r="G201" s="293"/>
      <c r="H201" s="3"/>
      <c r="I201" s="4"/>
    </row>
    <row r="202" spans="1:9" ht="14.25" customHeight="1" x14ac:dyDescent="0.25">
      <c r="A202" s="427" t="s">
        <v>65</v>
      </c>
      <c r="B202" s="427"/>
      <c r="C202" s="428">
        <f>SUM(C198:F201)/4</f>
        <v>1</v>
      </c>
      <c r="D202" s="428"/>
      <c r="E202" s="428"/>
      <c r="F202" s="428"/>
      <c r="G202" s="293"/>
      <c r="H202" s="3"/>
      <c r="I202" s="4"/>
    </row>
    <row r="203" spans="1:9" ht="14.25" customHeight="1" x14ac:dyDescent="0.25">
      <c r="A203" s="429" t="s">
        <v>31</v>
      </c>
      <c r="B203" s="430"/>
      <c r="C203" s="430"/>
      <c r="D203" s="430"/>
      <c r="E203" s="430"/>
      <c r="F203" s="431"/>
      <c r="G203" s="293"/>
      <c r="H203" s="3"/>
      <c r="I203" s="4"/>
    </row>
    <row r="204" spans="1:9" ht="14.25" customHeight="1" x14ac:dyDescent="0.25">
      <c r="A204" s="309">
        <v>1</v>
      </c>
      <c r="B204" s="311" t="s">
        <v>247</v>
      </c>
      <c r="C204" s="298"/>
      <c r="D204" s="298"/>
      <c r="E204" s="298">
        <v>3</v>
      </c>
      <c r="F204" s="298"/>
      <c r="G204" s="293"/>
      <c r="H204" s="3"/>
      <c r="I204" s="4"/>
    </row>
    <row r="205" spans="1:9" ht="14.25" customHeight="1" x14ac:dyDescent="0.25">
      <c r="A205" s="309">
        <v>2</v>
      </c>
      <c r="B205" s="311" t="s">
        <v>248</v>
      </c>
      <c r="C205" s="298"/>
      <c r="D205" s="298">
        <v>2</v>
      </c>
      <c r="E205" s="298"/>
      <c r="F205" s="298"/>
      <c r="G205" s="293"/>
      <c r="H205" s="3"/>
      <c r="I205" s="4"/>
    </row>
    <row r="206" spans="1:9" ht="14.25" customHeight="1" x14ac:dyDescent="0.25">
      <c r="A206" s="309">
        <v>3</v>
      </c>
      <c r="B206" s="311" t="s">
        <v>249</v>
      </c>
      <c r="C206" s="298"/>
      <c r="D206" s="298">
        <v>2</v>
      </c>
      <c r="E206" s="298"/>
      <c r="F206" s="298"/>
      <c r="G206" s="293"/>
      <c r="H206" s="3"/>
      <c r="I206" s="4"/>
    </row>
    <row r="207" spans="1:9" ht="14.25" customHeight="1" x14ac:dyDescent="0.25">
      <c r="A207" s="427" t="s">
        <v>65</v>
      </c>
      <c r="B207" s="427"/>
      <c r="C207" s="428">
        <f>SUM(C204:F206)/3</f>
        <v>2.3333333333333335</v>
      </c>
      <c r="D207" s="428"/>
      <c r="E207" s="428"/>
      <c r="F207" s="428"/>
      <c r="G207" s="293"/>
      <c r="H207" s="3"/>
      <c r="I207" s="4"/>
    </row>
    <row r="208" spans="1:9" ht="14.25" customHeight="1" x14ac:dyDescent="0.25">
      <c r="A208" s="429" t="s">
        <v>32</v>
      </c>
      <c r="B208" s="430"/>
      <c r="C208" s="430"/>
      <c r="D208" s="430"/>
      <c r="E208" s="430"/>
      <c r="F208" s="431"/>
      <c r="G208" s="293"/>
      <c r="H208" s="3"/>
      <c r="I208" s="4"/>
    </row>
    <row r="209" spans="1:9" ht="14.25" customHeight="1" x14ac:dyDescent="0.25">
      <c r="A209" s="309">
        <v>1</v>
      </c>
      <c r="B209" s="311" t="s">
        <v>250</v>
      </c>
      <c r="C209" s="298">
        <v>1</v>
      </c>
      <c r="D209" s="298"/>
      <c r="E209" s="298"/>
      <c r="F209" s="298"/>
      <c r="G209" s="293"/>
      <c r="H209" s="3"/>
      <c r="I209" s="4"/>
    </row>
    <row r="210" spans="1:9" ht="14.25" customHeight="1" x14ac:dyDescent="0.25">
      <c r="A210" s="309">
        <v>2</v>
      </c>
      <c r="B210" s="311" t="s">
        <v>251</v>
      </c>
      <c r="C210" s="298">
        <v>1</v>
      </c>
      <c r="D210" s="298"/>
      <c r="E210" s="298"/>
      <c r="F210" s="298"/>
      <c r="G210" s="293"/>
      <c r="H210" s="3"/>
      <c r="I210" s="4"/>
    </row>
    <row r="211" spans="1:9" ht="14.25" customHeight="1" x14ac:dyDescent="0.25">
      <c r="A211" s="309">
        <v>3</v>
      </c>
      <c r="B211" s="311" t="s">
        <v>252</v>
      </c>
      <c r="C211" s="298">
        <v>1</v>
      </c>
      <c r="D211" s="298"/>
      <c r="E211" s="298"/>
      <c r="F211" s="298"/>
      <c r="G211" s="293"/>
      <c r="H211" s="3"/>
      <c r="I211" s="4"/>
    </row>
    <row r="212" spans="1:9" ht="14.25" customHeight="1" x14ac:dyDescent="0.25">
      <c r="A212" s="309">
        <v>4</v>
      </c>
      <c r="B212" s="311" t="s">
        <v>253</v>
      </c>
      <c r="C212" s="298">
        <v>1</v>
      </c>
      <c r="D212" s="298"/>
      <c r="E212" s="298"/>
      <c r="F212" s="298"/>
      <c r="G212" s="293"/>
      <c r="H212" s="3"/>
      <c r="I212" s="4"/>
    </row>
    <row r="213" spans="1:9" ht="14.25" customHeight="1" x14ac:dyDescent="0.25">
      <c r="A213" s="427" t="s">
        <v>65</v>
      </c>
      <c r="B213" s="427"/>
      <c r="C213" s="428">
        <f>SUM(C209:F212)/4</f>
        <v>1</v>
      </c>
      <c r="D213" s="428"/>
      <c r="E213" s="428"/>
      <c r="F213" s="428"/>
      <c r="G213" s="293"/>
      <c r="H213" s="3"/>
      <c r="I213" s="4"/>
    </row>
    <row r="214" spans="1:9" ht="14.25" customHeight="1" x14ac:dyDescent="0.25">
      <c r="A214" s="439" t="s">
        <v>105</v>
      </c>
      <c r="B214" s="439"/>
      <c r="C214" s="440">
        <f>SUM(C167,C172,C178,C184,C190,C196,C202,C207,C213)/9</f>
        <v>1.9166666666666667</v>
      </c>
      <c r="D214" s="440"/>
      <c r="E214" s="440"/>
      <c r="F214" s="440"/>
      <c r="G214" s="293"/>
      <c r="H214" s="3"/>
      <c r="I214" s="4"/>
    </row>
    <row r="215" spans="1:9" ht="14.25" customHeight="1" x14ac:dyDescent="0.25">
      <c r="A215" s="441" t="s">
        <v>33</v>
      </c>
      <c r="B215" s="442"/>
      <c r="C215" s="441"/>
      <c r="D215" s="441"/>
      <c r="E215" s="441"/>
      <c r="F215" s="441"/>
      <c r="G215" s="293"/>
      <c r="H215" s="3"/>
      <c r="I215" s="4"/>
    </row>
    <row r="216" spans="1:9" ht="14.25" customHeight="1" x14ac:dyDescent="0.25">
      <c r="A216" s="443" t="s">
        <v>34</v>
      </c>
      <c r="B216" s="444"/>
      <c r="C216" s="444"/>
      <c r="D216" s="444"/>
      <c r="E216" s="444"/>
      <c r="F216" s="445"/>
      <c r="G216" s="293"/>
      <c r="H216" s="3"/>
      <c r="I216" s="4"/>
    </row>
    <row r="217" spans="1:9" ht="14.25" customHeight="1" x14ac:dyDescent="0.25">
      <c r="A217" s="296">
        <v>1</v>
      </c>
      <c r="B217" s="311" t="s">
        <v>254</v>
      </c>
      <c r="C217" s="298"/>
      <c r="D217" s="298">
        <v>2</v>
      </c>
      <c r="E217" s="298"/>
      <c r="F217" s="298"/>
      <c r="G217" s="293"/>
      <c r="H217" s="3"/>
      <c r="I217" s="4"/>
    </row>
    <row r="218" spans="1:9" ht="14.25" customHeight="1" x14ac:dyDescent="0.25">
      <c r="A218" s="296">
        <v>2</v>
      </c>
      <c r="B218" s="311" t="s">
        <v>255</v>
      </c>
      <c r="C218" s="298"/>
      <c r="D218" s="298">
        <v>2</v>
      </c>
      <c r="E218" s="298"/>
      <c r="F218" s="298"/>
      <c r="G218" s="293"/>
      <c r="H218" s="3"/>
      <c r="I218" s="4"/>
    </row>
    <row r="219" spans="1:9" ht="14.25" customHeight="1" x14ac:dyDescent="0.25">
      <c r="A219" s="296">
        <v>3</v>
      </c>
      <c r="B219" s="311" t="s">
        <v>256</v>
      </c>
      <c r="C219" s="298"/>
      <c r="D219" s="298">
        <v>2</v>
      </c>
      <c r="E219" s="298"/>
      <c r="F219" s="298"/>
      <c r="G219" s="293"/>
      <c r="H219" s="3"/>
      <c r="I219" s="4"/>
    </row>
    <row r="220" spans="1:9" ht="14.25" customHeight="1" x14ac:dyDescent="0.25">
      <c r="A220" s="312">
        <v>4</v>
      </c>
      <c r="B220" s="311" t="s">
        <v>35</v>
      </c>
      <c r="C220" s="298"/>
      <c r="D220" s="298">
        <v>2</v>
      </c>
      <c r="E220" s="298"/>
      <c r="F220" s="298"/>
      <c r="G220" s="293"/>
      <c r="H220" s="3"/>
      <c r="I220" s="4"/>
    </row>
    <row r="221" spans="1:9" ht="14.25" customHeight="1" x14ac:dyDescent="0.25">
      <c r="A221" s="446" t="s">
        <v>65</v>
      </c>
      <c r="B221" s="446"/>
      <c r="C221" s="447">
        <f>SUM(C217:F220)/4</f>
        <v>2</v>
      </c>
      <c r="D221" s="447"/>
      <c r="E221" s="447"/>
      <c r="F221" s="447"/>
      <c r="G221" s="293"/>
      <c r="H221" s="3"/>
      <c r="I221" s="4"/>
    </row>
    <row r="222" spans="1:9" ht="14.25" customHeight="1" x14ac:dyDescent="0.25">
      <c r="A222" s="443" t="s">
        <v>36</v>
      </c>
      <c r="B222" s="444"/>
      <c r="C222" s="444"/>
      <c r="D222" s="444"/>
      <c r="E222" s="444"/>
      <c r="F222" s="445"/>
      <c r="G222" s="293"/>
      <c r="H222" s="3"/>
      <c r="I222" s="4"/>
    </row>
    <row r="223" spans="1:9" ht="14.25" customHeight="1" x14ac:dyDescent="0.25">
      <c r="A223" s="309">
        <v>1</v>
      </c>
      <c r="B223" s="311" t="s">
        <v>37</v>
      </c>
      <c r="C223" s="298"/>
      <c r="D223" s="298"/>
      <c r="E223" s="298">
        <v>3</v>
      </c>
      <c r="F223" s="298"/>
      <c r="G223" s="293"/>
      <c r="H223" s="3"/>
      <c r="I223" s="4"/>
    </row>
    <row r="224" spans="1:9" ht="14.25" customHeight="1" x14ac:dyDescent="0.25">
      <c r="A224" s="309">
        <v>2</v>
      </c>
      <c r="B224" s="311" t="s">
        <v>38</v>
      </c>
      <c r="C224" s="298"/>
      <c r="D224" s="298">
        <v>2</v>
      </c>
      <c r="E224" s="298"/>
      <c r="F224" s="298"/>
      <c r="G224" s="293"/>
      <c r="H224" s="3"/>
      <c r="I224" s="4"/>
    </row>
    <row r="225" spans="1:9" ht="14.25" customHeight="1" x14ac:dyDescent="0.25">
      <c r="A225" s="309">
        <v>3</v>
      </c>
      <c r="B225" s="311" t="s">
        <v>39</v>
      </c>
      <c r="C225" s="298"/>
      <c r="D225" s="298">
        <v>2</v>
      </c>
      <c r="E225" s="298"/>
      <c r="F225" s="298"/>
      <c r="G225" s="293"/>
      <c r="H225" s="3"/>
      <c r="I225" s="4"/>
    </row>
    <row r="226" spans="1:9" ht="14.25" customHeight="1" x14ac:dyDescent="0.25">
      <c r="A226" s="313">
        <v>4</v>
      </c>
      <c r="B226" s="311" t="s">
        <v>257</v>
      </c>
      <c r="C226" s="298"/>
      <c r="D226" s="298">
        <v>2</v>
      </c>
      <c r="E226" s="298"/>
      <c r="F226" s="298"/>
      <c r="G226" s="293"/>
      <c r="H226" s="3"/>
      <c r="I226" s="4"/>
    </row>
    <row r="227" spans="1:9" ht="14.25" customHeight="1" x14ac:dyDescent="0.25">
      <c r="A227" s="446" t="s">
        <v>65</v>
      </c>
      <c r="B227" s="446"/>
      <c r="C227" s="447">
        <f>SUM(C223:F226)/4</f>
        <v>2.25</v>
      </c>
      <c r="D227" s="447"/>
      <c r="E227" s="447"/>
      <c r="F227" s="447"/>
      <c r="G227" s="293"/>
      <c r="H227" s="3"/>
      <c r="I227" s="4"/>
    </row>
    <row r="228" spans="1:9" ht="14.25" customHeight="1" x14ac:dyDescent="0.25">
      <c r="A228" s="443" t="s">
        <v>40</v>
      </c>
      <c r="B228" s="444"/>
      <c r="C228" s="444"/>
      <c r="D228" s="444"/>
      <c r="E228" s="444"/>
      <c r="F228" s="445"/>
      <c r="G228" s="293"/>
      <c r="H228" s="3"/>
      <c r="I228" s="4"/>
    </row>
    <row r="229" spans="1:9" ht="14.25" customHeight="1" x14ac:dyDescent="0.25">
      <c r="A229" s="309">
        <v>1</v>
      </c>
      <c r="B229" s="301" t="s">
        <v>258</v>
      </c>
      <c r="C229" s="298">
        <v>1</v>
      </c>
      <c r="D229" s="298"/>
      <c r="E229" s="298"/>
      <c r="F229" s="298"/>
      <c r="G229" s="293"/>
      <c r="H229" s="3"/>
      <c r="I229" s="4"/>
    </row>
    <row r="230" spans="1:9" ht="14.25" customHeight="1" x14ac:dyDescent="0.25">
      <c r="A230" s="309">
        <v>2</v>
      </c>
      <c r="B230" s="301" t="s">
        <v>259</v>
      </c>
      <c r="C230" s="298">
        <v>1</v>
      </c>
      <c r="D230" s="298"/>
      <c r="E230" s="298"/>
      <c r="F230" s="298"/>
      <c r="G230" s="293"/>
      <c r="H230" s="3"/>
      <c r="I230" s="4"/>
    </row>
    <row r="231" spans="1:9" ht="14.25" customHeight="1" x14ac:dyDescent="0.25">
      <c r="A231" s="309">
        <v>3</v>
      </c>
      <c r="B231" s="301" t="s">
        <v>260</v>
      </c>
      <c r="C231" s="298">
        <v>1</v>
      </c>
      <c r="D231" s="298"/>
      <c r="E231" s="298"/>
      <c r="F231" s="298"/>
      <c r="G231" s="293"/>
      <c r="H231" s="3"/>
      <c r="I231" s="4"/>
    </row>
    <row r="232" spans="1:9" ht="14.25" customHeight="1" x14ac:dyDescent="0.25">
      <c r="A232" s="309">
        <v>4</v>
      </c>
      <c r="B232" s="311" t="s">
        <v>261</v>
      </c>
      <c r="C232" s="298">
        <v>1</v>
      </c>
      <c r="D232" s="298"/>
      <c r="E232" s="298"/>
      <c r="F232" s="298"/>
      <c r="G232" s="293"/>
      <c r="H232" s="3"/>
      <c r="I232" s="4"/>
    </row>
    <row r="233" spans="1:9" ht="14.25" customHeight="1" x14ac:dyDescent="0.25">
      <c r="A233" s="446" t="s">
        <v>65</v>
      </c>
      <c r="B233" s="446"/>
      <c r="C233" s="447">
        <f>SUM(C229:F232)/4</f>
        <v>1</v>
      </c>
      <c r="D233" s="447"/>
      <c r="E233" s="447"/>
      <c r="F233" s="447"/>
      <c r="G233" s="293"/>
      <c r="H233" s="3"/>
      <c r="I233" s="4"/>
    </row>
    <row r="234" spans="1:9" ht="14.25" customHeight="1" x14ac:dyDescent="0.25">
      <c r="A234" s="443" t="s">
        <v>41</v>
      </c>
      <c r="B234" s="444"/>
      <c r="C234" s="444"/>
      <c r="D234" s="444"/>
      <c r="E234" s="444"/>
      <c r="F234" s="445"/>
      <c r="G234" s="293"/>
      <c r="H234" s="3"/>
      <c r="I234" s="4"/>
    </row>
    <row r="235" spans="1:9" ht="14.25" customHeight="1" x14ac:dyDescent="0.25">
      <c r="A235" s="309">
        <v>1</v>
      </c>
      <c r="B235" s="301" t="s">
        <v>262</v>
      </c>
      <c r="C235" s="298">
        <v>1</v>
      </c>
      <c r="D235" s="298"/>
      <c r="E235" s="298"/>
      <c r="F235" s="298"/>
      <c r="G235" s="293"/>
      <c r="H235" s="3"/>
      <c r="I235" s="4"/>
    </row>
    <row r="236" spans="1:9" ht="14.25" customHeight="1" x14ac:dyDescent="0.25">
      <c r="A236" s="309">
        <v>2</v>
      </c>
      <c r="B236" s="301" t="s">
        <v>263</v>
      </c>
      <c r="C236" s="298">
        <v>1</v>
      </c>
      <c r="D236" s="298"/>
      <c r="E236" s="298"/>
      <c r="F236" s="298"/>
      <c r="G236" s="293"/>
      <c r="H236" s="3"/>
      <c r="I236" s="4"/>
    </row>
    <row r="237" spans="1:9" ht="14.25" customHeight="1" x14ac:dyDescent="0.25">
      <c r="A237" s="309">
        <v>3</v>
      </c>
      <c r="B237" s="301" t="s">
        <v>42</v>
      </c>
      <c r="C237" s="298">
        <v>1</v>
      </c>
      <c r="D237" s="298"/>
      <c r="E237" s="298"/>
      <c r="F237" s="298"/>
      <c r="G237" s="293"/>
      <c r="H237" s="3"/>
      <c r="I237" s="4"/>
    </row>
    <row r="238" spans="1:9" ht="14.25" customHeight="1" x14ac:dyDescent="0.25">
      <c r="A238" s="309">
        <v>4</v>
      </c>
      <c r="B238" s="301" t="s">
        <v>264</v>
      </c>
      <c r="C238" s="298">
        <v>1</v>
      </c>
      <c r="D238" s="298"/>
      <c r="E238" s="298"/>
      <c r="F238" s="298"/>
      <c r="G238" s="293"/>
      <c r="H238" s="3"/>
      <c r="I238" s="4"/>
    </row>
    <row r="239" spans="1:9" ht="14.25" customHeight="1" x14ac:dyDescent="0.25">
      <c r="A239" s="446" t="s">
        <v>65</v>
      </c>
      <c r="B239" s="446"/>
      <c r="C239" s="447">
        <f>SUM(C235:F238)/4</f>
        <v>1</v>
      </c>
      <c r="D239" s="447"/>
      <c r="E239" s="447"/>
      <c r="F239" s="447"/>
      <c r="G239" s="293"/>
      <c r="H239" s="3"/>
      <c r="I239" s="4"/>
    </row>
    <row r="240" spans="1:9" ht="14.25" customHeight="1" x14ac:dyDescent="0.25">
      <c r="A240" s="451" t="s">
        <v>106</v>
      </c>
      <c r="B240" s="451"/>
      <c r="C240" s="452">
        <f>SUM(C221,C227,C233,C239)/4</f>
        <v>1.5625</v>
      </c>
      <c r="D240" s="452"/>
      <c r="E240" s="452"/>
      <c r="F240" s="452"/>
      <c r="G240" s="293"/>
      <c r="H240" s="3"/>
      <c r="I240" s="4"/>
    </row>
    <row r="241" spans="1:9" ht="14.25" customHeight="1" x14ac:dyDescent="0.25">
      <c r="A241" s="453" t="s">
        <v>107</v>
      </c>
      <c r="B241" s="453"/>
      <c r="C241" s="454">
        <f>SUM(C43,C83,C161,C214,C240)/5</f>
        <v>2.1880952380952379</v>
      </c>
      <c r="D241" s="454"/>
      <c r="E241" s="454"/>
      <c r="F241" s="454"/>
      <c r="G241" s="293"/>
      <c r="H241" s="3"/>
      <c r="I241" s="4"/>
    </row>
    <row r="242" spans="1:9" ht="14.25" customHeight="1" x14ac:dyDescent="0.25">
      <c r="A242" s="314"/>
      <c r="B242" s="315"/>
      <c r="C242" s="316"/>
      <c r="D242" s="316"/>
      <c r="E242" s="316"/>
      <c r="F242" s="316"/>
      <c r="G242" s="293"/>
      <c r="H242" s="3"/>
      <c r="I242" s="4"/>
    </row>
    <row r="243" spans="1:9" ht="22.5" customHeight="1" x14ac:dyDescent="0.25">
      <c r="A243" s="448" t="s">
        <v>265</v>
      </c>
      <c r="B243" s="449"/>
      <c r="C243" s="449"/>
      <c r="D243" s="449"/>
      <c r="E243" s="449"/>
      <c r="F243" s="450"/>
      <c r="G243" s="293"/>
      <c r="H243" s="3"/>
      <c r="I243" s="4"/>
    </row>
  </sheetData>
  <protectedRanges>
    <protectedRange sqref="C7:F13 C16:F29 C32:F35 C38:F41 C46:F49 C52:F55 C58:F61 C64:F67 C70:F81 C86:F92 C95:F101 C104:F108 C111:F115 C118:F122 F125:F128 F131:F134 F139:F142 F145:F148 F151:F153 F156:F159 F174:F177 F180:F183 F186:F189 F192:F195 F198:F201 C204:F206 C209:F212 C217:F220 C223:F226 C229:F232 C235:F238" name="Rango1_1"/>
  </protectedRanges>
  <mergeCells count="130">
    <mergeCell ref="A243:F243"/>
    <mergeCell ref="A234:F234"/>
    <mergeCell ref="A239:B239"/>
    <mergeCell ref="C239:F239"/>
    <mergeCell ref="A240:B240"/>
    <mergeCell ref="C240:F240"/>
    <mergeCell ref="A241:B241"/>
    <mergeCell ref="C241:F241"/>
    <mergeCell ref="A222:F222"/>
    <mergeCell ref="A227:B227"/>
    <mergeCell ref="C227:F227"/>
    <mergeCell ref="A228:F228"/>
    <mergeCell ref="A233:B233"/>
    <mergeCell ref="C233:F233"/>
    <mergeCell ref="A214:B214"/>
    <mergeCell ref="C214:F214"/>
    <mergeCell ref="A215:F215"/>
    <mergeCell ref="A216:F216"/>
    <mergeCell ref="A221:B221"/>
    <mergeCell ref="C221:F221"/>
    <mergeCell ref="A203:F203"/>
    <mergeCell ref="A207:B207"/>
    <mergeCell ref="C207:F207"/>
    <mergeCell ref="A208:F208"/>
    <mergeCell ref="A213:B213"/>
    <mergeCell ref="C213:F213"/>
    <mergeCell ref="A191:F191"/>
    <mergeCell ref="A196:B196"/>
    <mergeCell ref="C196:F196"/>
    <mergeCell ref="A197:F197"/>
    <mergeCell ref="A202:B202"/>
    <mergeCell ref="C202:F202"/>
    <mergeCell ref="A179:F179"/>
    <mergeCell ref="A184:B184"/>
    <mergeCell ref="C184:F184"/>
    <mergeCell ref="A185:F185"/>
    <mergeCell ref="A190:B190"/>
    <mergeCell ref="C190:F190"/>
    <mergeCell ref="A168:F168"/>
    <mergeCell ref="A172:B172"/>
    <mergeCell ref="C172:F172"/>
    <mergeCell ref="A173:F173"/>
    <mergeCell ref="A178:B178"/>
    <mergeCell ref="C178:F178"/>
    <mergeCell ref="A161:B161"/>
    <mergeCell ref="C161:F161"/>
    <mergeCell ref="A162:F162"/>
    <mergeCell ref="A163:F163"/>
    <mergeCell ref="A167:B167"/>
    <mergeCell ref="C167:F167"/>
    <mergeCell ref="A150:F150"/>
    <mergeCell ref="A154:B154"/>
    <mergeCell ref="C154:F154"/>
    <mergeCell ref="A155:F155"/>
    <mergeCell ref="A160:B160"/>
    <mergeCell ref="C160:F160"/>
    <mergeCell ref="A138:F138"/>
    <mergeCell ref="A143:B143"/>
    <mergeCell ref="C143:F143"/>
    <mergeCell ref="A144:F144"/>
    <mergeCell ref="A149:B149"/>
    <mergeCell ref="C149:F149"/>
    <mergeCell ref="A130:F130"/>
    <mergeCell ref="A135:B135"/>
    <mergeCell ref="C135:F135"/>
    <mergeCell ref="A136:B136"/>
    <mergeCell ref="C136:F136"/>
    <mergeCell ref="A137:F137"/>
    <mergeCell ref="A117:F117"/>
    <mergeCell ref="A123:B123"/>
    <mergeCell ref="C123:F123"/>
    <mergeCell ref="A124:F124"/>
    <mergeCell ref="A129:B129"/>
    <mergeCell ref="C129:F129"/>
    <mergeCell ref="A103:F103"/>
    <mergeCell ref="A109:B109"/>
    <mergeCell ref="C109:F109"/>
    <mergeCell ref="A110:F110"/>
    <mergeCell ref="A116:B116"/>
    <mergeCell ref="C116:F116"/>
    <mergeCell ref="A85:F85"/>
    <mergeCell ref="A93:B93"/>
    <mergeCell ref="C93:F93"/>
    <mergeCell ref="A94:F94"/>
    <mergeCell ref="A102:B102"/>
    <mergeCell ref="C102:F102"/>
    <mergeCell ref="A69:F69"/>
    <mergeCell ref="A82:B82"/>
    <mergeCell ref="C82:F82"/>
    <mergeCell ref="A83:B83"/>
    <mergeCell ref="C83:F83"/>
    <mergeCell ref="A84:F84"/>
    <mergeCell ref="A57:F57"/>
    <mergeCell ref="A62:B62"/>
    <mergeCell ref="C62:F62"/>
    <mergeCell ref="A63:F63"/>
    <mergeCell ref="A68:B68"/>
    <mergeCell ref="C68:F68"/>
    <mergeCell ref="A45:F45"/>
    <mergeCell ref="A50:B50"/>
    <mergeCell ref="C50:F50"/>
    <mergeCell ref="A51:F51"/>
    <mergeCell ref="A56:B56"/>
    <mergeCell ref="C56:F56"/>
    <mergeCell ref="A37:F37"/>
    <mergeCell ref="A42:B42"/>
    <mergeCell ref="C42:F42"/>
    <mergeCell ref="A43:B43"/>
    <mergeCell ref="C43:F43"/>
    <mergeCell ref="A44:F44"/>
    <mergeCell ref="A30:B30"/>
    <mergeCell ref="C30:F30"/>
    <mergeCell ref="A31:F31"/>
    <mergeCell ref="A36:B36"/>
    <mergeCell ref="C36:F36"/>
    <mergeCell ref="H5:I5"/>
    <mergeCell ref="H7:I7"/>
    <mergeCell ref="H13:I13"/>
    <mergeCell ref="A14:B14"/>
    <mergeCell ref="C14:F14"/>
    <mergeCell ref="A15:F15"/>
    <mergeCell ref="A1:F1"/>
    <mergeCell ref="A2:F2"/>
    <mergeCell ref="A3:F3"/>
    <mergeCell ref="A4:F4"/>
    <mergeCell ref="A5:A6"/>
    <mergeCell ref="B5:B6"/>
    <mergeCell ref="C5:F5"/>
    <mergeCell ref="H20:I20"/>
    <mergeCell ref="H29:I29"/>
  </mergeCells>
  <dataValidations count="5">
    <dataValidation type="whole" allowBlank="1" showInputMessage="1" showErrorMessage="1" errorTitle="Recuerde" error="Número 4 exclusivamente" promptTitle="4: NO SE CUMPLE" prompt="Escriba en este espacio el número 4" sqref="F164:F166 F169:F171">
      <formula1>4</formula1>
      <formula2>4</formula2>
    </dataValidation>
    <dataValidation type="whole" allowBlank="1" showInputMessage="1" showErrorMessage="1" errorTitle="Recuerde" error="Número 3 exclusivamente" promptTitle="3: SE CUMPLE SATISFACTORIAMENTE" prompt="Escriba en este espacio el número 3" sqref="E229:E232 E235:E238 E131:E134 E139:E142 E145:E148 E151:E153 E156:E159 E164:E166 E169:E171 E174:E177 E180:E183 E186:E189 E192:E195 E198:E201 E204:E206 E209:E212 E217:E220 E223:E226 E111:E115 E118:E122 E7:E13 E16:E29 E32:E35 E38:E41 E46:E49 E52:E55 E58:E61 E64:E67 E70:E81 E86:E92 E95:E101 E104:E108 E125:E128">
      <formula1>3</formula1>
      <formula2>3</formula2>
    </dataValidation>
    <dataValidation type="whole" allowBlank="1" showInputMessage="1" showErrorMessage="1" errorTitle="Recuerde" error="Número 2 exclusivamente" promptTitle="2: SE CUMPLE ACEPTABLEMENTE" prompt="Escriba en este espacio el número 2" sqref="D229:D232 D235:D238 D131:D134 D139:D142 D145:D148 D151:D153 D156:D159 D164:D166 D169:D171 D174:D177 D180:D183 D186:D189 D192:D195 D198:D201 D204:D206 D209:D212 D217:D220 D223:D226 D111:D115 D118:D122 D7:D13 D16:D29 D32:D35 D38:D41 D46:D49 D52:D55 D58:D61 D64:D67 D70:D81 D86:D92 D95:D101 D104:D108 D125:D128">
      <formula1>2</formula1>
      <formula2>2</formula2>
    </dataValidation>
    <dataValidation type="whole" allowBlank="1" showInputMessage="1" showErrorMessage="1" errorTitle="Recuerde" error="Número 1 exclusivamente" promptTitle="1: NO SE CUMPLE" prompt="Escriba en este espacio el número 1" sqref="C229:C232 C235:C238 C131:C134 C139:C142 C145:C148 C151:C153 C156:C159 C164:C166 C169:C171 C174:C177 C180:C183 C186:C189 C192:C195 C198:C201 C204:C206 C209:C212 C217:C220 C223:C226 C111:C115 C118:C122 C7:C13 C16:C29 C32:C35 C38:C41 C46:C49 C52:C55 C58:C61 C64:C67 C70:C81 C86:C92 C95:C101 C104:C108 C125:C128">
      <formula1>1</formula1>
      <formula2>1</formula2>
    </dataValidation>
    <dataValidation type="whole" allowBlank="1" showInputMessage="1" showErrorMessage="1" errorTitle="Recuerde" error="Número 4 exclusivamente" promptTitle="4: SE CUMPLE PLENAMENTE" prompt="Escriba en este espacio el número 4" sqref="F7:F13 F16:F29 F32:F35 F38:F41 F46:F49 F52:F55 F58:F61 F64:F67 F70:F81 F86:F92 F95:F101 F104:F108 F111:F115 F118:F122 F125:F128 F131:F134 F139:F142 F145:F148 F151:F153 F156:F159 F174:F177 F180:F183 F186:F189 F192:F195 F198:F201 F204:F206 F209:F212 F217:F220 F223:F226 F229:F232 F235:F238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32"/>
  <sheetViews>
    <sheetView topLeftCell="A29" zoomScaleNormal="100" workbookViewId="0">
      <selection activeCell="B29" sqref="B29:B32"/>
    </sheetView>
  </sheetViews>
  <sheetFormatPr baseColWidth="10" defaultRowHeight="15" x14ac:dyDescent="0.2"/>
  <cols>
    <col min="1" max="1" width="13.5703125" style="283" customWidth="1"/>
    <col min="2" max="2" width="20" style="283" customWidth="1"/>
    <col min="3" max="3" width="64.140625" style="70" customWidth="1"/>
    <col min="4" max="7" width="5.7109375" style="67" customWidth="1"/>
    <col min="8" max="47" width="5.7109375" style="67" hidden="1" customWidth="1"/>
    <col min="48" max="48" width="17.85546875" style="67" hidden="1" customWidth="1"/>
    <col min="49" max="49" width="20.42578125" style="67" hidden="1" customWidth="1"/>
    <col min="50" max="50" width="21.140625" style="67" hidden="1" customWidth="1"/>
    <col min="51" max="51" width="23.140625" style="67" hidden="1" customWidth="1"/>
    <col min="52" max="52" width="11.42578125" style="67" customWidth="1"/>
    <col min="53" max="16384" width="11.42578125" style="68"/>
  </cols>
  <sheetData>
    <row r="1" spans="1:52" x14ac:dyDescent="0.2">
      <c r="A1" s="486" t="s">
        <v>336</v>
      </c>
      <c r="B1" s="487"/>
      <c r="C1" s="487"/>
      <c r="D1" s="487"/>
      <c r="E1" s="487"/>
      <c r="F1" s="487"/>
      <c r="G1" s="488"/>
    </row>
    <row r="2" spans="1:52" x14ac:dyDescent="0.2">
      <c r="A2" s="489" t="s">
        <v>451</v>
      </c>
      <c r="B2" s="490"/>
      <c r="C2" s="490"/>
      <c r="D2" s="490"/>
      <c r="E2" s="490"/>
      <c r="F2" s="490"/>
      <c r="G2" s="491"/>
    </row>
    <row r="3" spans="1:52" ht="15.75" thickBot="1" x14ac:dyDescent="0.25">
      <c r="A3" s="489" t="s">
        <v>452</v>
      </c>
      <c r="B3" s="490"/>
      <c r="C3" s="490"/>
      <c r="D3" s="490"/>
      <c r="E3" s="490"/>
      <c r="F3" s="490"/>
      <c r="G3" s="491"/>
    </row>
    <row r="4" spans="1:52" ht="6" customHeight="1" thickBot="1" x14ac:dyDescent="0.25">
      <c r="A4" s="492"/>
      <c r="B4" s="493"/>
      <c r="C4" s="493"/>
      <c r="D4" s="493"/>
      <c r="E4" s="493"/>
      <c r="F4" s="493"/>
      <c r="G4" s="494"/>
    </row>
    <row r="5" spans="1:52" ht="15.75" thickBot="1" x14ac:dyDescent="0.25">
      <c r="A5" s="492" t="s">
        <v>453</v>
      </c>
      <c r="B5" s="493"/>
      <c r="C5" s="493"/>
      <c r="D5" s="493"/>
      <c r="E5" s="493"/>
      <c r="F5" s="493"/>
      <c r="G5" s="494"/>
    </row>
    <row r="6" spans="1:52" s="70" customFormat="1" ht="15.75" thickBot="1" x14ac:dyDescent="0.25">
      <c r="A6" s="498" t="s">
        <v>337</v>
      </c>
      <c r="B6" s="499"/>
      <c r="C6" s="499"/>
      <c r="D6" s="499"/>
      <c r="E6" s="499"/>
      <c r="F6" s="499"/>
      <c r="G6" s="500"/>
      <c r="H6" s="485" t="s">
        <v>338</v>
      </c>
      <c r="I6" s="485"/>
      <c r="J6" s="485"/>
      <c r="K6" s="485"/>
      <c r="L6" s="457" t="s">
        <v>339</v>
      </c>
      <c r="M6" s="485"/>
      <c r="N6" s="485"/>
      <c r="O6" s="485"/>
      <c r="P6" s="485" t="s">
        <v>340</v>
      </c>
      <c r="Q6" s="485"/>
      <c r="R6" s="485"/>
      <c r="S6" s="485"/>
      <c r="T6" s="485" t="s">
        <v>341</v>
      </c>
      <c r="U6" s="485"/>
      <c r="V6" s="485"/>
      <c r="W6" s="485"/>
      <c r="X6" s="501" t="s">
        <v>342</v>
      </c>
      <c r="Y6" s="502"/>
      <c r="Z6" s="502"/>
      <c r="AA6" s="503"/>
      <c r="AB6" s="485" t="s">
        <v>343</v>
      </c>
      <c r="AC6" s="485"/>
      <c r="AD6" s="485"/>
      <c r="AE6" s="485"/>
      <c r="AF6" s="485" t="s">
        <v>344</v>
      </c>
      <c r="AG6" s="485"/>
      <c r="AH6" s="485"/>
      <c r="AI6" s="485"/>
      <c r="AJ6" s="485" t="s">
        <v>345</v>
      </c>
      <c r="AK6" s="485"/>
      <c r="AL6" s="485"/>
      <c r="AM6" s="485"/>
      <c r="AN6" s="485" t="s">
        <v>322</v>
      </c>
      <c r="AO6" s="485"/>
      <c r="AP6" s="485"/>
      <c r="AQ6" s="485"/>
      <c r="AR6" s="485" t="s">
        <v>346</v>
      </c>
      <c r="AS6" s="485"/>
      <c r="AT6" s="485"/>
      <c r="AU6" s="485"/>
      <c r="AV6" s="457" t="s">
        <v>347</v>
      </c>
      <c r="AW6" s="485"/>
      <c r="AX6" s="485"/>
      <c r="AY6" s="485"/>
      <c r="AZ6" s="69"/>
    </row>
    <row r="7" spans="1:52" ht="15.75" thickBot="1" x14ac:dyDescent="0.3">
      <c r="A7" s="504" t="s">
        <v>348</v>
      </c>
      <c r="B7" s="506" t="s">
        <v>349</v>
      </c>
      <c r="C7" s="508" t="s">
        <v>350</v>
      </c>
      <c r="D7" s="510" t="s">
        <v>282</v>
      </c>
      <c r="E7" s="511"/>
      <c r="F7" s="511"/>
      <c r="G7" s="512"/>
      <c r="H7" s="482" t="s">
        <v>282</v>
      </c>
      <c r="I7" s="483"/>
      <c r="J7" s="483"/>
      <c r="K7" s="484"/>
      <c r="L7" s="465" t="s">
        <v>282</v>
      </c>
      <c r="M7" s="466"/>
      <c r="N7" s="466"/>
      <c r="O7" s="467"/>
      <c r="P7" s="468" t="s">
        <v>282</v>
      </c>
      <c r="Q7" s="469"/>
      <c r="R7" s="469"/>
      <c r="S7" s="470"/>
      <c r="T7" s="471" t="s">
        <v>282</v>
      </c>
      <c r="U7" s="472"/>
      <c r="V7" s="472"/>
      <c r="W7" s="473"/>
      <c r="X7" s="476" t="s">
        <v>282</v>
      </c>
      <c r="Y7" s="477"/>
      <c r="Z7" s="477"/>
      <c r="AA7" s="478"/>
      <c r="AB7" s="479" t="s">
        <v>282</v>
      </c>
      <c r="AC7" s="480"/>
      <c r="AD7" s="480"/>
      <c r="AE7" s="481"/>
      <c r="AF7" s="482" t="s">
        <v>282</v>
      </c>
      <c r="AG7" s="483"/>
      <c r="AH7" s="483"/>
      <c r="AI7" s="484"/>
      <c r="AJ7" s="465" t="s">
        <v>282</v>
      </c>
      <c r="AK7" s="466"/>
      <c r="AL7" s="466"/>
      <c r="AM7" s="467"/>
      <c r="AN7" s="468" t="s">
        <v>282</v>
      </c>
      <c r="AO7" s="469"/>
      <c r="AP7" s="469"/>
      <c r="AQ7" s="470"/>
      <c r="AR7" s="471" t="s">
        <v>282</v>
      </c>
      <c r="AS7" s="472"/>
      <c r="AT7" s="472"/>
      <c r="AU7" s="473"/>
      <c r="AV7" s="474" t="s">
        <v>282</v>
      </c>
      <c r="AW7" s="475"/>
      <c r="AX7" s="475"/>
      <c r="AY7" s="475"/>
    </row>
    <row r="8" spans="1:52" ht="30.75" thickBot="1" x14ac:dyDescent="0.25">
      <c r="A8" s="505"/>
      <c r="B8" s="507"/>
      <c r="C8" s="509"/>
      <c r="D8" s="290">
        <v>1</v>
      </c>
      <c r="E8" s="290">
        <v>2</v>
      </c>
      <c r="F8" s="290">
        <v>3</v>
      </c>
      <c r="G8" s="290">
        <v>4</v>
      </c>
      <c r="H8" s="74">
        <v>1</v>
      </c>
      <c r="I8" s="75">
        <v>2</v>
      </c>
      <c r="J8" s="75">
        <v>3</v>
      </c>
      <c r="K8" s="76">
        <v>4</v>
      </c>
      <c r="L8" s="77">
        <v>1</v>
      </c>
      <c r="M8" s="78">
        <v>2</v>
      </c>
      <c r="N8" s="78">
        <v>3</v>
      </c>
      <c r="O8" s="79">
        <v>4</v>
      </c>
      <c r="P8" s="80">
        <v>1</v>
      </c>
      <c r="Q8" s="81">
        <v>2</v>
      </c>
      <c r="R8" s="81">
        <v>3</v>
      </c>
      <c r="S8" s="82">
        <v>4</v>
      </c>
      <c r="T8" s="83">
        <v>1</v>
      </c>
      <c r="U8" s="84">
        <v>2</v>
      </c>
      <c r="V8" s="84">
        <v>3</v>
      </c>
      <c r="W8" s="85">
        <v>4</v>
      </c>
      <c r="X8" s="86">
        <v>1</v>
      </c>
      <c r="Y8" s="87">
        <v>2</v>
      </c>
      <c r="Z8" s="87">
        <v>3</v>
      </c>
      <c r="AA8" s="88">
        <v>4</v>
      </c>
      <c r="AB8" s="89">
        <v>1</v>
      </c>
      <c r="AC8" s="90">
        <v>2</v>
      </c>
      <c r="AD8" s="90">
        <v>3</v>
      </c>
      <c r="AE8" s="91">
        <v>4</v>
      </c>
      <c r="AF8" s="74">
        <v>1</v>
      </c>
      <c r="AG8" s="75">
        <v>2</v>
      </c>
      <c r="AH8" s="75">
        <v>3</v>
      </c>
      <c r="AI8" s="76">
        <v>4</v>
      </c>
      <c r="AJ8" s="77">
        <v>1</v>
      </c>
      <c r="AK8" s="78">
        <v>2</v>
      </c>
      <c r="AL8" s="78">
        <v>3</v>
      </c>
      <c r="AM8" s="79">
        <v>4</v>
      </c>
      <c r="AN8" s="80">
        <v>1</v>
      </c>
      <c r="AO8" s="81">
        <v>2</v>
      </c>
      <c r="AP8" s="81">
        <v>3</v>
      </c>
      <c r="AQ8" s="82">
        <v>4</v>
      </c>
      <c r="AR8" s="83">
        <v>1</v>
      </c>
      <c r="AS8" s="84">
        <v>2</v>
      </c>
      <c r="AT8" s="84">
        <v>3</v>
      </c>
      <c r="AU8" s="85">
        <v>4</v>
      </c>
      <c r="AV8" s="92" t="s">
        <v>351</v>
      </c>
      <c r="AW8" s="93" t="s">
        <v>352</v>
      </c>
      <c r="AX8" s="93" t="s">
        <v>353</v>
      </c>
      <c r="AY8" s="94" t="s">
        <v>354</v>
      </c>
    </row>
    <row r="9" spans="1:52" ht="15" customHeight="1" thickBot="1" x14ac:dyDescent="0.25">
      <c r="A9" s="462" t="s">
        <v>355</v>
      </c>
      <c r="B9" s="455" t="s">
        <v>70</v>
      </c>
      <c r="C9" s="95" t="s">
        <v>356</v>
      </c>
      <c r="D9" s="96"/>
      <c r="E9" s="97">
        <v>2</v>
      </c>
      <c r="F9" s="97"/>
      <c r="G9" s="98"/>
      <c r="H9" s="99"/>
      <c r="I9" s="100"/>
      <c r="J9" s="100"/>
      <c r="K9" s="101" t="s">
        <v>274</v>
      </c>
      <c r="L9" s="102"/>
      <c r="M9" s="103"/>
      <c r="N9" s="103" t="s">
        <v>274</v>
      </c>
      <c r="O9" s="104"/>
      <c r="P9" s="105"/>
      <c r="Q9" s="106"/>
      <c r="R9" s="106"/>
      <c r="S9" s="107"/>
      <c r="T9" s="108"/>
      <c r="U9" s="109"/>
      <c r="V9" s="109" t="s">
        <v>274</v>
      </c>
      <c r="W9" s="110"/>
      <c r="X9" s="111"/>
      <c r="Y9" s="112"/>
      <c r="Z9" s="112" t="s">
        <v>274</v>
      </c>
      <c r="AA9" s="113"/>
      <c r="AB9" s="114"/>
      <c r="AC9" s="115"/>
      <c r="AD9" s="115" t="s">
        <v>274</v>
      </c>
      <c r="AE9" s="116"/>
      <c r="AF9" s="99"/>
      <c r="AG9" s="100"/>
      <c r="AH9" s="100"/>
      <c r="AI9" s="101"/>
      <c r="AJ9" s="117" t="s">
        <v>274</v>
      </c>
      <c r="AK9" s="103"/>
      <c r="AL9" s="103"/>
      <c r="AM9" s="104"/>
      <c r="AN9" s="105"/>
      <c r="AO9" s="106"/>
      <c r="AP9" s="106" t="s">
        <v>274</v>
      </c>
      <c r="AQ9" s="107"/>
      <c r="AR9" s="108"/>
      <c r="AS9" s="109"/>
      <c r="AT9" s="109"/>
      <c r="AU9" s="110"/>
      <c r="AV9" s="118">
        <f>COUNTA(D9,H9,L9,P9,T9,X9,AB9,AF9,AJ9,AN9,AR9)</f>
        <v>1</v>
      </c>
      <c r="AW9" s="118">
        <f t="shared" ref="AW9:AY12" si="0">COUNTA(E9,I9,M9,Q9,U9,Y9,AC9,AG9,AK9,AO9,AS9)</f>
        <v>1</v>
      </c>
      <c r="AX9" s="118">
        <f>COUNTA(F9,J9,N9,R9,V9,Z9,AD9,AH9,AL9,AP9,AT9)</f>
        <v>5</v>
      </c>
      <c r="AY9" s="118">
        <f>COUNTA(G9,K9,O9,S9,W9,AA9,AE9,AI9,AM9,AQ9,AU9)</f>
        <v>1</v>
      </c>
    </row>
    <row r="10" spans="1:52" ht="15.75" thickBot="1" x14ac:dyDescent="0.25">
      <c r="A10" s="463"/>
      <c r="B10" s="456"/>
      <c r="C10" s="119" t="s">
        <v>357</v>
      </c>
      <c r="D10" s="120">
        <v>1</v>
      </c>
      <c r="E10" s="121"/>
      <c r="F10" s="121"/>
      <c r="G10" s="122"/>
      <c r="H10" s="123"/>
      <c r="I10" s="124"/>
      <c r="J10" s="124"/>
      <c r="K10" s="125" t="s">
        <v>274</v>
      </c>
      <c r="L10" s="126"/>
      <c r="M10" s="127"/>
      <c r="N10" s="127" t="s">
        <v>274</v>
      </c>
      <c r="O10" s="128"/>
      <c r="P10" s="129"/>
      <c r="Q10" s="130"/>
      <c r="R10" s="130"/>
      <c r="S10" s="131"/>
      <c r="T10" s="132"/>
      <c r="U10" s="133" t="s">
        <v>274</v>
      </c>
      <c r="V10" s="133"/>
      <c r="W10" s="134"/>
      <c r="X10" s="135"/>
      <c r="Y10" s="136" t="s">
        <v>274</v>
      </c>
      <c r="Z10" s="136"/>
      <c r="AA10" s="137"/>
      <c r="AB10" s="138"/>
      <c r="AC10" s="139"/>
      <c r="AD10" s="139" t="s">
        <v>274</v>
      </c>
      <c r="AE10" s="140"/>
      <c r="AF10" s="123"/>
      <c r="AG10" s="124"/>
      <c r="AH10" s="124"/>
      <c r="AI10" s="125"/>
      <c r="AJ10" s="141" t="s">
        <v>274</v>
      </c>
      <c r="AK10" s="127"/>
      <c r="AL10" s="127"/>
      <c r="AM10" s="128"/>
      <c r="AN10" s="129"/>
      <c r="AO10" s="130"/>
      <c r="AP10" s="130"/>
      <c r="AQ10" s="131" t="s">
        <v>274</v>
      </c>
      <c r="AR10" s="132"/>
      <c r="AS10" s="133"/>
      <c r="AT10" s="133"/>
      <c r="AU10" s="134"/>
      <c r="AV10" s="118">
        <f>COUNTA(D10,H10,L10,P10,T10,X10,AB10,AF10,AJ10,AN10,AR10)</f>
        <v>2</v>
      </c>
      <c r="AW10" s="142">
        <f t="shared" si="0"/>
        <v>2</v>
      </c>
      <c r="AX10" s="118">
        <f t="shared" si="0"/>
        <v>2</v>
      </c>
      <c r="AY10" s="118">
        <f t="shared" si="0"/>
        <v>2</v>
      </c>
    </row>
    <row r="11" spans="1:52" ht="15.75" thickBot="1" x14ac:dyDescent="0.25">
      <c r="A11" s="463"/>
      <c r="B11" s="456"/>
      <c r="C11" s="119" t="s">
        <v>358</v>
      </c>
      <c r="D11" s="120"/>
      <c r="E11" s="322">
        <v>2</v>
      </c>
      <c r="F11" s="121"/>
      <c r="G11" s="122"/>
      <c r="H11" s="123"/>
      <c r="I11" s="124"/>
      <c r="J11" s="124"/>
      <c r="K11" s="125" t="s">
        <v>274</v>
      </c>
      <c r="L11" s="126"/>
      <c r="M11" s="127"/>
      <c r="N11" s="127" t="s">
        <v>274</v>
      </c>
      <c r="O11" s="128"/>
      <c r="P11" s="129"/>
      <c r="Q11" s="130"/>
      <c r="R11" s="130"/>
      <c r="S11" s="131"/>
      <c r="T11" s="132" t="s">
        <v>274</v>
      </c>
      <c r="U11" s="133"/>
      <c r="V11" s="133"/>
      <c r="W11" s="134"/>
      <c r="X11" s="135"/>
      <c r="Y11" s="136" t="s">
        <v>274</v>
      </c>
      <c r="Z11" s="136"/>
      <c r="AA11" s="137"/>
      <c r="AB11" s="138"/>
      <c r="AC11" s="139"/>
      <c r="AD11" s="139" t="s">
        <v>274</v>
      </c>
      <c r="AE11" s="140"/>
      <c r="AF11" s="123"/>
      <c r="AG11" s="124"/>
      <c r="AH11" s="124"/>
      <c r="AI11" s="125"/>
      <c r="AJ11" s="141" t="s">
        <v>274</v>
      </c>
      <c r="AK11" s="127"/>
      <c r="AL11" s="127"/>
      <c r="AM11" s="128"/>
      <c r="AN11" s="129"/>
      <c r="AO11" s="130"/>
      <c r="AP11" s="130"/>
      <c r="AQ11" s="131" t="s">
        <v>274</v>
      </c>
      <c r="AR11" s="132"/>
      <c r="AS11" s="133"/>
      <c r="AT11" s="133"/>
      <c r="AU11" s="134"/>
      <c r="AV11" s="118">
        <f t="shared" ref="AV11:AV12" si="1">COUNTA(D11,H11,L11,P11,T11,X11,AB11,AF11,AJ11,AN11,AR11)</f>
        <v>2</v>
      </c>
      <c r="AW11" s="118">
        <f t="shared" si="0"/>
        <v>2</v>
      </c>
      <c r="AX11" s="118">
        <f t="shared" si="0"/>
        <v>2</v>
      </c>
      <c r="AY11" s="118">
        <f t="shared" si="0"/>
        <v>2</v>
      </c>
    </row>
    <row r="12" spans="1:52" ht="30.75" thickBot="1" x14ac:dyDescent="0.25">
      <c r="A12" s="463"/>
      <c r="B12" s="456"/>
      <c r="C12" s="324" t="s">
        <v>359</v>
      </c>
      <c r="D12" s="71"/>
      <c r="E12" s="72"/>
      <c r="F12" s="72">
        <v>3</v>
      </c>
      <c r="G12" s="73"/>
      <c r="H12" s="144"/>
      <c r="I12" s="145" t="s">
        <v>274</v>
      </c>
      <c r="J12" s="145"/>
      <c r="K12" s="146"/>
      <c r="L12" s="147" t="s">
        <v>274</v>
      </c>
      <c r="M12" s="148"/>
      <c r="N12" s="148"/>
      <c r="O12" s="149"/>
      <c r="P12" s="150"/>
      <c r="Q12" s="151"/>
      <c r="R12" s="151"/>
      <c r="S12" s="152"/>
      <c r="T12" s="153" t="s">
        <v>274</v>
      </c>
      <c r="U12" s="154"/>
      <c r="V12" s="154"/>
      <c r="W12" s="155"/>
      <c r="X12" s="156" t="s">
        <v>274</v>
      </c>
      <c r="Y12" s="157"/>
      <c r="Z12" s="157"/>
      <c r="AA12" s="158"/>
      <c r="AB12" s="159" t="s">
        <v>274</v>
      </c>
      <c r="AC12" s="160"/>
      <c r="AD12" s="160"/>
      <c r="AE12" s="161"/>
      <c r="AF12" s="144"/>
      <c r="AG12" s="145"/>
      <c r="AH12" s="145"/>
      <c r="AI12" s="146"/>
      <c r="AJ12" s="162" t="s">
        <v>274</v>
      </c>
      <c r="AK12" s="148"/>
      <c r="AL12" s="148"/>
      <c r="AM12" s="149"/>
      <c r="AN12" s="150"/>
      <c r="AO12" s="151"/>
      <c r="AP12" s="151"/>
      <c r="AQ12" s="152" t="s">
        <v>274</v>
      </c>
      <c r="AR12" s="153"/>
      <c r="AS12" s="154"/>
      <c r="AT12" s="154"/>
      <c r="AU12" s="155"/>
      <c r="AV12" s="142">
        <f t="shared" si="1"/>
        <v>5</v>
      </c>
      <c r="AW12" s="118">
        <f t="shared" si="0"/>
        <v>1</v>
      </c>
      <c r="AX12" s="118">
        <f t="shared" si="0"/>
        <v>1</v>
      </c>
      <c r="AY12" s="118">
        <f t="shared" si="0"/>
        <v>1</v>
      </c>
    </row>
    <row r="13" spans="1:52" ht="15.75" thickBot="1" x14ac:dyDescent="0.25">
      <c r="A13" s="463"/>
      <c r="B13" s="163" t="s">
        <v>360</v>
      </c>
      <c r="C13" s="284" t="s">
        <v>70</v>
      </c>
      <c r="D13" s="285">
        <f>COUNT(D9:D12)+COUNTIFS(D9:D12,"X")</f>
        <v>1</v>
      </c>
      <c r="E13" s="164">
        <f>COUNT(E9:E12)+COUNTIFS(E9:E12,"X")</f>
        <v>2</v>
      </c>
      <c r="F13" s="164">
        <f t="shared" ref="F13:G13" si="2">COUNT(F9:F12)+COUNTIFS(F9:F12,"X")</f>
        <v>1</v>
      </c>
      <c r="G13" s="165">
        <f t="shared" si="2"/>
        <v>0</v>
      </c>
      <c r="H13" s="166">
        <f>COUNT(H9:H12)+COUNTIFS(H9:H12,"X")</f>
        <v>0</v>
      </c>
      <c r="I13" s="167">
        <f>COUNT(I9:I12)+COUNTIFS(I9:I12,"X")</f>
        <v>1</v>
      </c>
      <c r="J13" s="167">
        <f t="shared" ref="J13:K13" si="3">COUNT(J9:J12)+COUNTIFS(J9:J12,"X")</f>
        <v>0</v>
      </c>
      <c r="K13" s="168">
        <f t="shared" si="3"/>
        <v>3</v>
      </c>
      <c r="L13" s="169">
        <f>COUNT(L9:L12)+COUNTIFS(L9:L12,"X")</f>
        <v>1</v>
      </c>
      <c r="M13" s="170">
        <f>COUNT(M9:M12)+COUNTIFS(M9:M12,"X")</f>
        <v>0</v>
      </c>
      <c r="N13" s="170">
        <f t="shared" ref="N13:O13" si="4">COUNT(N9:N12)+COUNTIFS(N9:N12,"X")</f>
        <v>3</v>
      </c>
      <c r="O13" s="171">
        <f t="shared" si="4"/>
        <v>0</v>
      </c>
      <c r="P13" s="172">
        <f>COUNT(P9:P12)+COUNTIFS(P9:P12,"X")</f>
        <v>0</v>
      </c>
      <c r="Q13" s="173">
        <f>COUNT(Q9:Q12)+COUNTIFS(Q9:Q12,"X")</f>
        <v>0</v>
      </c>
      <c r="R13" s="173">
        <f t="shared" ref="R13:S13" si="5">COUNT(R9:R12)+COUNTIFS(R9:R12,"X")</f>
        <v>0</v>
      </c>
      <c r="S13" s="174">
        <f t="shared" si="5"/>
        <v>0</v>
      </c>
      <c r="T13" s="175">
        <f>COUNT(T9:T12)+COUNTIFS(T9:T12,"X")</f>
        <v>2</v>
      </c>
      <c r="U13" s="176">
        <f>COUNT(U9:U12)+COUNTIFS(U9:U12,"X")</f>
        <v>1</v>
      </c>
      <c r="V13" s="176">
        <f t="shared" ref="V13:W13" si="6">COUNT(V9:V12)+COUNTIFS(V9:V12,"X")</f>
        <v>1</v>
      </c>
      <c r="W13" s="177">
        <f t="shared" si="6"/>
        <v>0</v>
      </c>
      <c r="X13" s="178">
        <f>COUNT(X9:X12)+COUNTIFS(X9:X12,"X")</f>
        <v>1</v>
      </c>
      <c r="Y13" s="179">
        <f>COUNT(Y9:Y12)+COUNTIFS(Y9:Y12,"X")</f>
        <v>2</v>
      </c>
      <c r="Z13" s="179">
        <f t="shared" ref="Z13:AA13" si="7">COUNT(Z9:Z12)+COUNTIFS(Z9:Z12,"X")</f>
        <v>1</v>
      </c>
      <c r="AA13" s="180">
        <f t="shared" si="7"/>
        <v>0</v>
      </c>
      <c r="AB13" s="181">
        <f>COUNT(AB9:AB12)+COUNTIFS(AB9:AB12,"X")</f>
        <v>1</v>
      </c>
      <c r="AC13" s="181">
        <f>COUNT(AC9:AC12)+COUNTIFS(AC9:AC12,"X")</f>
        <v>0</v>
      </c>
      <c r="AD13" s="181">
        <f t="shared" ref="AD13:AE13" si="8">COUNT(AD9:AD12)+COUNTIFS(AD9:AD12,"X")</f>
        <v>3</v>
      </c>
      <c r="AE13" s="181">
        <f t="shared" si="8"/>
        <v>0</v>
      </c>
      <c r="AF13" s="166">
        <f>COUNT(AF9:AF12)+COUNTIFS(AF9:AF12,"X")</f>
        <v>0</v>
      </c>
      <c r="AG13" s="167">
        <f>COUNT(AG9:AG12)+COUNTIFS(AG9:AG12,"X")</f>
        <v>0</v>
      </c>
      <c r="AH13" s="167">
        <f t="shared" ref="AH13:AI13" si="9">COUNT(AH9:AH12)+COUNTIFS(AH9:AH12,"X")</f>
        <v>0</v>
      </c>
      <c r="AI13" s="168">
        <f t="shared" si="9"/>
        <v>0</v>
      </c>
      <c r="AJ13" s="169">
        <f>COUNT(AJ9:AJ12)+COUNTIFS(AJ9:AJ12,"X")</f>
        <v>4</v>
      </c>
      <c r="AK13" s="170">
        <f>COUNT(AK9:AK12)+COUNTIFS(AK9:AK12,"X")</f>
        <v>0</v>
      </c>
      <c r="AL13" s="170">
        <f t="shared" ref="AL13:AM13" si="10">COUNT(AL9:AL12)+COUNTIFS(AL9:AL12,"X")</f>
        <v>0</v>
      </c>
      <c r="AM13" s="171">
        <f t="shared" si="10"/>
        <v>0</v>
      </c>
      <c r="AN13" s="172">
        <f>COUNT(AN9:AN12)+COUNTIFS(AN9:AN12,"X")</f>
        <v>0</v>
      </c>
      <c r="AO13" s="173">
        <f>COUNT(AO9:AO12)+COUNTIFS(AO9:AO12,"X")</f>
        <v>0</v>
      </c>
      <c r="AP13" s="173">
        <f t="shared" ref="AP13:AQ13" si="11">COUNT(AP9:AP12)+COUNTIFS(AP9:AP12,"X")</f>
        <v>1</v>
      </c>
      <c r="AQ13" s="174">
        <f t="shared" si="11"/>
        <v>3</v>
      </c>
      <c r="AR13" s="175">
        <f>COUNT(AR9:AR12)+COUNTIFS(AR9:AR12,"X")</f>
        <v>0</v>
      </c>
      <c r="AS13" s="176">
        <f>COUNT(AS9:AS12)+COUNTIFS(AS9:AS12,"X")</f>
        <v>0</v>
      </c>
      <c r="AT13" s="176">
        <f t="shared" ref="AT13:AU13" si="12">COUNT(AT9:AT12)+COUNTIFS(AT9:AT12,"X")</f>
        <v>0</v>
      </c>
      <c r="AU13" s="177">
        <f t="shared" si="12"/>
        <v>0</v>
      </c>
      <c r="AV13" s="182">
        <f>AV9+AV10+AV11+AV12</f>
        <v>10</v>
      </c>
      <c r="AW13" s="182">
        <f>AW9+AW10+AW11+AW12</f>
        <v>6</v>
      </c>
      <c r="AX13" s="182">
        <f>AX9+AX10+AX11+AX12</f>
        <v>10</v>
      </c>
      <c r="AY13" s="182">
        <f>AY9+AY10+AY11+AY12</f>
        <v>6</v>
      </c>
    </row>
    <row r="14" spans="1:52" ht="21" customHeight="1" thickBot="1" x14ac:dyDescent="0.25">
      <c r="A14" s="463"/>
      <c r="B14" s="456" t="s">
        <v>361</v>
      </c>
      <c r="C14" s="183" t="s">
        <v>79</v>
      </c>
      <c r="D14" s="184"/>
      <c r="E14" s="185"/>
      <c r="F14" s="185">
        <v>3</v>
      </c>
      <c r="G14" s="186"/>
      <c r="H14" s="187"/>
      <c r="I14" s="188"/>
      <c r="J14" s="188"/>
      <c r="K14" s="189" t="s">
        <v>274</v>
      </c>
      <c r="L14" s="190"/>
      <c r="M14" s="191" t="s">
        <v>274</v>
      </c>
      <c r="N14" s="191"/>
      <c r="O14" s="192"/>
      <c r="P14" s="193"/>
      <c r="Q14" s="194"/>
      <c r="R14" s="194"/>
      <c r="S14" s="195"/>
      <c r="T14" s="196"/>
      <c r="U14" s="197" t="s">
        <v>274</v>
      </c>
      <c r="V14" s="197"/>
      <c r="W14" s="198"/>
      <c r="X14" s="199"/>
      <c r="Y14" s="200" t="s">
        <v>274</v>
      </c>
      <c r="Z14" s="200"/>
      <c r="AA14" s="201"/>
      <c r="AB14" s="202"/>
      <c r="AC14" s="203" t="s">
        <v>274</v>
      </c>
      <c r="AD14" s="203"/>
      <c r="AE14" s="204"/>
      <c r="AF14" s="187"/>
      <c r="AG14" s="188"/>
      <c r="AH14" s="188"/>
      <c r="AI14" s="189"/>
      <c r="AJ14" s="190"/>
      <c r="AK14" s="191"/>
      <c r="AL14" s="191" t="s">
        <v>274</v>
      </c>
      <c r="AM14" s="192"/>
      <c r="AN14" s="193"/>
      <c r="AO14" s="194"/>
      <c r="AP14" s="194"/>
      <c r="AQ14" s="195" t="s">
        <v>274</v>
      </c>
      <c r="AR14" s="196"/>
      <c r="AS14" s="197"/>
      <c r="AT14" s="197"/>
      <c r="AU14" s="198"/>
      <c r="AV14" s="118">
        <f t="shared" ref="AV14:AY18" si="13">COUNTA(D14,H14,L14,P14,T14,X14,AB14,AF14,AJ14,AN14,AR14)</f>
        <v>0</v>
      </c>
      <c r="AW14" s="142">
        <f t="shared" si="13"/>
        <v>4</v>
      </c>
      <c r="AX14" s="118">
        <f t="shared" si="13"/>
        <v>2</v>
      </c>
      <c r="AY14" s="118">
        <f t="shared" si="13"/>
        <v>2</v>
      </c>
    </row>
    <row r="15" spans="1:52" ht="15.75" thickBot="1" x14ac:dyDescent="0.25">
      <c r="A15" s="463"/>
      <c r="B15" s="456"/>
      <c r="C15" s="119" t="s">
        <v>362</v>
      </c>
      <c r="D15" s="120"/>
      <c r="E15" s="121">
        <v>2</v>
      </c>
      <c r="F15" s="121"/>
      <c r="G15" s="122"/>
      <c r="H15" s="123"/>
      <c r="I15" s="124"/>
      <c r="J15" s="124"/>
      <c r="K15" s="125" t="s">
        <v>274</v>
      </c>
      <c r="L15" s="126"/>
      <c r="M15" s="127" t="s">
        <v>274</v>
      </c>
      <c r="N15" s="127"/>
      <c r="O15" s="128"/>
      <c r="P15" s="129"/>
      <c r="Q15" s="130"/>
      <c r="R15" s="130"/>
      <c r="S15" s="131"/>
      <c r="T15" s="132"/>
      <c r="U15" s="133" t="s">
        <v>274</v>
      </c>
      <c r="V15" s="133"/>
      <c r="W15" s="134"/>
      <c r="X15" s="135"/>
      <c r="Y15" s="136" t="s">
        <v>274</v>
      </c>
      <c r="Z15" s="136"/>
      <c r="AA15" s="137"/>
      <c r="AB15" s="138"/>
      <c r="AC15" s="139"/>
      <c r="AD15" s="139" t="s">
        <v>274</v>
      </c>
      <c r="AE15" s="140"/>
      <c r="AF15" s="123"/>
      <c r="AG15" s="124"/>
      <c r="AH15" s="124"/>
      <c r="AI15" s="125"/>
      <c r="AJ15" s="126"/>
      <c r="AK15" s="127" t="s">
        <v>274</v>
      </c>
      <c r="AL15" s="127"/>
      <c r="AM15" s="128"/>
      <c r="AN15" s="129"/>
      <c r="AO15" s="130"/>
      <c r="AP15" s="130"/>
      <c r="AQ15" s="131" t="s">
        <v>274</v>
      </c>
      <c r="AR15" s="132"/>
      <c r="AS15" s="133"/>
      <c r="AT15" s="133"/>
      <c r="AU15" s="134"/>
      <c r="AV15" s="118">
        <f t="shared" si="13"/>
        <v>0</v>
      </c>
      <c r="AW15" s="142">
        <f t="shared" si="13"/>
        <v>5</v>
      </c>
      <c r="AX15" s="118">
        <f t="shared" si="13"/>
        <v>1</v>
      </c>
      <c r="AY15" s="118">
        <f t="shared" si="13"/>
        <v>2</v>
      </c>
    </row>
    <row r="16" spans="1:52" ht="15.75" thickBot="1" x14ac:dyDescent="0.25">
      <c r="A16" s="463"/>
      <c r="B16" s="456"/>
      <c r="C16" s="119" t="s">
        <v>363</v>
      </c>
      <c r="D16" s="120"/>
      <c r="E16" s="121">
        <v>2</v>
      </c>
      <c r="F16" s="121"/>
      <c r="G16" s="122"/>
      <c r="H16" s="123"/>
      <c r="I16" s="124"/>
      <c r="J16" s="124"/>
      <c r="K16" s="125" t="s">
        <v>274</v>
      </c>
      <c r="L16" s="126"/>
      <c r="M16" s="127"/>
      <c r="N16" s="127" t="s">
        <v>274</v>
      </c>
      <c r="O16" s="128"/>
      <c r="P16" s="129"/>
      <c r="Q16" s="130"/>
      <c r="R16" s="130"/>
      <c r="S16" s="131"/>
      <c r="T16" s="132"/>
      <c r="U16" s="133" t="s">
        <v>274</v>
      </c>
      <c r="V16" s="133"/>
      <c r="W16" s="134"/>
      <c r="X16" s="135"/>
      <c r="Y16" s="136" t="s">
        <v>274</v>
      </c>
      <c r="Z16" s="136"/>
      <c r="AA16" s="137"/>
      <c r="AB16" s="138"/>
      <c r="AC16" s="139" t="s">
        <v>274</v>
      </c>
      <c r="AD16" s="139"/>
      <c r="AE16" s="140"/>
      <c r="AF16" s="123"/>
      <c r="AG16" s="124"/>
      <c r="AH16" s="124"/>
      <c r="AI16" s="125"/>
      <c r="AJ16" s="126"/>
      <c r="AK16" s="127"/>
      <c r="AL16" s="127" t="s">
        <v>274</v>
      </c>
      <c r="AM16" s="128"/>
      <c r="AN16" s="129"/>
      <c r="AO16" s="130"/>
      <c r="AP16" s="130"/>
      <c r="AQ16" s="131" t="s">
        <v>274</v>
      </c>
      <c r="AR16" s="132"/>
      <c r="AS16" s="133"/>
      <c r="AT16" s="133"/>
      <c r="AU16" s="134"/>
      <c r="AV16" s="118">
        <f t="shared" si="13"/>
        <v>0</v>
      </c>
      <c r="AW16" s="118">
        <f t="shared" si="13"/>
        <v>4</v>
      </c>
      <c r="AX16" s="118">
        <f t="shared" si="13"/>
        <v>2</v>
      </c>
      <c r="AY16" s="118">
        <f t="shared" si="13"/>
        <v>2</v>
      </c>
    </row>
    <row r="17" spans="1:51" ht="15.75" thickBot="1" x14ac:dyDescent="0.25">
      <c r="A17" s="463"/>
      <c r="B17" s="456"/>
      <c r="C17" s="119" t="s">
        <v>364</v>
      </c>
      <c r="D17" s="120"/>
      <c r="E17" s="121">
        <v>2</v>
      </c>
      <c r="F17" s="121"/>
      <c r="G17" s="122"/>
      <c r="H17" s="123"/>
      <c r="I17" s="124"/>
      <c r="J17" s="124"/>
      <c r="K17" s="125" t="s">
        <v>274</v>
      </c>
      <c r="L17" s="126"/>
      <c r="M17" s="127"/>
      <c r="N17" s="127" t="s">
        <v>274</v>
      </c>
      <c r="O17" s="128"/>
      <c r="P17" s="129"/>
      <c r="Q17" s="130"/>
      <c r="R17" s="130"/>
      <c r="S17" s="131"/>
      <c r="T17" s="132" t="s">
        <v>274</v>
      </c>
      <c r="U17" s="133"/>
      <c r="V17" s="133"/>
      <c r="W17" s="134"/>
      <c r="X17" s="135"/>
      <c r="Y17" s="136" t="s">
        <v>274</v>
      </c>
      <c r="Z17" s="136"/>
      <c r="AA17" s="137"/>
      <c r="AB17" s="138"/>
      <c r="AC17" s="139" t="s">
        <v>274</v>
      </c>
      <c r="AD17" s="139"/>
      <c r="AE17" s="140"/>
      <c r="AF17" s="123"/>
      <c r="AG17" s="124"/>
      <c r="AH17" s="124"/>
      <c r="AI17" s="125"/>
      <c r="AJ17" s="126"/>
      <c r="AK17" s="127" t="s">
        <v>274</v>
      </c>
      <c r="AL17" s="127"/>
      <c r="AM17" s="128"/>
      <c r="AN17" s="129"/>
      <c r="AO17" s="130"/>
      <c r="AP17" s="130"/>
      <c r="AQ17" s="131" t="s">
        <v>274</v>
      </c>
      <c r="AR17" s="132"/>
      <c r="AS17" s="133"/>
      <c r="AT17" s="133"/>
      <c r="AU17" s="134"/>
      <c r="AV17" s="118">
        <f t="shared" si="13"/>
        <v>1</v>
      </c>
      <c r="AW17" s="142">
        <f t="shared" si="13"/>
        <v>4</v>
      </c>
      <c r="AX17" s="118">
        <f t="shared" si="13"/>
        <v>1</v>
      </c>
      <c r="AY17" s="118">
        <f t="shared" si="13"/>
        <v>2</v>
      </c>
    </row>
    <row r="18" spans="1:51" ht="15.75" thickBot="1" x14ac:dyDescent="0.25">
      <c r="A18" s="463"/>
      <c r="B18" s="456"/>
      <c r="C18" s="143" t="s">
        <v>365</v>
      </c>
      <c r="D18" s="71"/>
      <c r="E18" s="72">
        <v>2</v>
      </c>
      <c r="F18" s="72"/>
      <c r="G18" s="73"/>
      <c r="H18" s="144"/>
      <c r="I18" s="145"/>
      <c r="J18" s="145"/>
      <c r="K18" s="146" t="s">
        <v>274</v>
      </c>
      <c r="L18" s="147"/>
      <c r="M18" s="148"/>
      <c r="N18" s="148" t="s">
        <v>274</v>
      </c>
      <c r="O18" s="149"/>
      <c r="P18" s="150"/>
      <c r="Q18" s="151"/>
      <c r="R18" s="151"/>
      <c r="S18" s="152"/>
      <c r="T18" s="153"/>
      <c r="U18" s="154" t="s">
        <v>274</v>
      </c>
      <c r="V18" s="154"/>
      <c r="W18" s="155"/>
      <c r="X18" s="156"/>
      <c r="Y18" s="157" t="s">
        <v>274</v>
      </c>
      <c r="Z18" s="157"/>
      <c r="AA18" s="158"/>
      <c r="AB18" s="159"/>
      <c r="AC18" s="160"/>
      <c r="AD18" s="160" t="s">
        <v>274</v>
      </c>
      <c r="AE18" s="161"/>
      <c r="AF18" s="144"/>
      <c r="AG18" s="145"/>
      <c r="AH18" s="145"/>
      <c r="AI18" s="146"/>
      <c r="AJ18" s="147"/>
      <c r="AK18" s="148"/>
      <c r="AL18" s="148" t="s">
        <v>274</v>
      </c>
      <c r="AM18" s="149"/>
      <c r="AN18" s="150"/>
      <c r="AO18" s="151"/>
      <c r="AP18" s="151"/>
      <c r="AQ18" s="152" t="s">
        <v>274</v>
      </c>
      <c r="AR18" s="153"/>
      <c r="AS18" s="154"/>
      <c r="AT18" s="154"/>
      <c r="AU18" s="155"/>
      <c r="AV18" s="118">
        <f t="shared" si="13"/>
        <v>0</v>
      </c>
      <c r="AW18" s="118">
        <f t="shared" si="13"/>
        <v>3</v>
      </c>
      <c r="AX18" s="118">
        <f t="shared" si="13"/>
        <v>3</v>
      </c>
      <c r="AY18" s="118">
        <f t="shared" si="13"/>
        <v>2</v>
      </c>
    </row>
    <row r="19" spans="1:51" ht="15.75" thickBot="1" x14ac:dyDescent="0.25">
      <c r="A19" s="463"/>
      <c r="B19" s="163" t="s">
        <v>360</v>
      </c>
      <c r="C19" s="205" t="str">
        <f>B14</f>
        <v>GESTION ESTRATEGICA</v>
      </c>
      <c r="D19" s="285">
        <f>COUNT(D14:D18)+COUNTIFS(D14:D18,"X")</f>
        <v>0</v>
      </c>
      <c r="E19" s="164">
        <f t="shared" ref="E19:G19" si="14">COUNT(E14:E18)+COUNTIFS(E14:E18,"X")</f>
        <v>4</v>
      </c>
      <c r="F19" s="164">
        <f t="shared" si="14"/>
        <v>1</v>
      </c>
      <c r="G19" s="165">
        <f t="shared" si="14"/>
        <v>0</v>
      </c>
      <c r="H19" s="166">
        <f>COUNT(H14:H18)+COUNTIFS(H14:H18,"X")</f>
        <v>0</v>
      </c>
      <c r="I19" s="167">
        <f t="shared" ref="I19:K19" si="15">COUNT(I14:I18)+COUNTIFS(I14:I18,"X")</f>
        <v>0</v>
      </c>
      <c r="J19" s="167">
        <f t="shared" si="15"/>
        <v>0</v>
      </c>
      <c r="K19" s="168">
        <f t="shared" si="15"/>
        <v>5</v>
      </c>
      <c r="L19" s="169">
        <f>COUNT(L14:L18)+COUNTIFS(L14:L18,"X")</f>
        <v>0</v>
      </c>
      <c r="M19" s="170">
        <f t="shared" ref="M19:O19" si="16">COUNT(M14:M18)+COUNTIFS(M14:M18,"X")</f>
        <v>2</v>
      </c>
      <c r="N19" s="170">
        <f t="shared" si="16"/>
        <v>3</v>
      </c>
      <c r="O19" s="171">
        <f t="shared" si="16"/>
        <v>0</v>
      </c>
      <c r="P19" s="172">
        <f>COUNT(P14:P18)+COUNTIFS(P14:P18,"X")</f>
        <v>0</v>
      </c>
      <c r="Q19" s="173">
        <f t="shared" ref="Q19:S19" si="17">COUNT(Q14:Q18)+COUNTIFS(Q14:Q18,"X")</f>
        <v>0</v>
      </c>
      <c r="R19" s="173">
        <f t="shared" si="17"/>
        <v>0</v>
      </c>
      <c r="S19" s="174">
        <f t="shared" si="17"/>
        <v>0</v>
      </c>
      <c r="T19" s="175">
        <f>COUNT(T14:T18)+COUNTIFS(T14:T18,"X")</f>
        <v>1</v>
      </c>
      <c r="U19" s="176">
        <f t="shared" ref="U19:W19" si="18">COUNT(U14:U18)+COUNTIFS(U14:U18,"X")</f>
        <v>4</v>
      </c>
      <c r="V19" s="176">
        <f t="shared" si="18"/>
        <v>0</v>
      </c>
      <c r="W19" s="177">
        <f t="shared" si="18"/>
        <v>0</v>
      </c>
      <c r="X19" s="178">
        <f>COUNT(X14:X18)+COUNTIFS(X14:X18,"X")</f>
        <v>0</v>
      </c>
      <c r="Y19" s="179">
        <f t="shared" ref="Y19:AA19" si="19">COUNT(Y14:Y18)+COUNTIFS(Y14:Y18,"X")</f>
        <v>5</v>
      </c>
      <c r="Z19" s="179">
        <f t="shared" si="19"/>
        <v>0</v>
      </c>
      <c r="AA19" s="180">
        <f t="shared" si="19"/>
        <v>0</v>
      </c>
      <c r="AB19" s="181">
        <f>COUNT(AB14:AB18)+COUNTIFS(AB14:AB18,"X")</f>
        <v>0</v>
      </c>
      <c r="AC19" s="181">
        <f t="shared" ref="AC19:AE19" si="20">COUNT(AC14:AC18)+COUNTIFS(AC14:AC18,"X")</f>
        <v>3</v>
      </c>
      <c r="AD19" s="181">
        <f t="shared" si="20"/>
        <v>2</v>
      </c>
      <c r="AE19" s="181">
        <f t="shared" si="20"/>
        <v>0</v>
      </c>
      <c r="AF19" s="166">
        <f>COUNT(AF14:AF18)+COUNTIFS(AF14:AF18,"X")</f>
        <v>0</v>
      </c>
      <c r="AG19" s="167">
        <f t="shared" ref="AG19:AI19" si="21">COUNT(AG14:AG18)+COUNTIFS(AG14:AG18,"X")</f>
        <v>0</v>
      </c>
      <c r="AH19" s="167">
        <f t="shared" si="21"/>
        <v>0</v>
      </c>
      <c r="AI19" s="168">
        <f t="shared" si="21"/>
        <v>0</v>
      </c>
      <c r="AJ19" s="169">
        <f>COUNT(AJ14:AJ18)+COUNTIFS(AJ14:AJ18,"X")</f>
        <v>0</v>
      </c>
      <c r="AK19" s="170">
        <f t="shared" ref="AK19:AM19" si="22">COUNT(AK14:AK18)+COUNTIFS(AK14:AK18,"X")</f>
        <v>2</v>
      </c>
      <c r="AL19" s="170">
        <f t="shared" si="22"/>
        <v>3</v>
      </c>
      <c r="AM19" s="171">
        <f t="shared" si="22"/>
        <v>0</v>
      </c>
      <c r="AN19" s="172">
        <f>COUNT(AN14:AN18)+COUNTIFS(AN14:AN18,"X")</f>
        <v>0</v>
      </c>
      <c r="AO19" s="173">
        <f t="shared" ref="AO19:AQ19" si="23">COUNT(AO14:AO18)+COUNTIFS(AO14:AO18,"X")</f>
        <v>0</v>
      </c>
      <c r="AP19" s="173">
        <f t="shared" si="23"/>
        <v>0</v>
      </c>
      <c r="AQ19" s="174">
        <f t="shared" si="23"/>
        <v>5</v>
      </c>
      <c r="AR19" s="175">
        <f>COUNT(AR14:AR18)+COUNTIFS(AR14:AR18,"X")</f>
        <v>0</v>
      </c>
      <c r="AS19" s="176">
        <f t="shared" ref="AS19:AU19" si="24">COUNT(AS14:AS18)+COUNTIFS(AS14:AS18,"X")</f>
        <v>0</v>
      </c>
      <c r="AT19" s="176">
        <f t="shared" si="24"/>
        <v>0</v>
      </c>
      <c r="AU19" s="177">
        <f t="shared" si="24"/>
        <v>0</v>
      </c>
      <c r="AV19" s="182">
        <f>AV18+AV17+AV16+AV15+AV14</f>
        <v>1</v>
      </c>
      <c r="AW19" s="182">
        <f>AW18+AW17+AW16+AW15+AW14</f>
        <v>20</v>
      </c>
      <c r="AX19" s="182">
        <f>AX18+AX17+AX16+AX15+AX14</f>
        <v>9</v>
      </c>
      <c r="AY19" s="182">
        <f>AY18+AY17+AY16+AY15+AY14</f>
        <v>10</v>
      </c>
    </row>
    <row r="20" spans="1:51" ht="15.75" thickBot="1" x14ac:dyDescent="0.25">
      <c r="A20" s="463"/>
      <c r="B20" s="456" t="s">
        <v>72</v>
      </c>
      <c r="C20" s="183" t="s">
        <v>84</v>
      </c>
      <c r="D20" s="184"/>
      <c r="E20" s="185"/>
      <c r="F20" s="185"/>
      <c r="G20" s="186">
        <v>4</v>
      </c>
      <c r="H20" s="187"/>
      <c r="I20" s="188"/>
      <c r="J20" s="188"/>
      <c r="K20" s="189" t="s">
        <v>274</v>
      </c>
      <c r="L20" s="190"/>
      <c r="M20" s="191" t="s">
        <v>274</v>
      </c>
      <c r="N20" s="191"/>
      <c r="O20" s="192"/>
      <c r="P20" s="193"/>
      <c r="Q20" s="194"/>
      <c r="R20" s="194"/>
      <c r="S20" s="195"/>
      <c r="T20" s="196" t="s">
        <v>274</v>
      </c>
      <c r="U20" s="197"/>
      <c r="V20" s="197"/>
      <c r="W20" s="198"/>
      <c r="X20" s="199"/>
      <c r="Y20" s="200"/>
      <c r="Z20" s="200" t="s">
        <v>274</v>
      </c>
      <c r="AA20" s="201"/>
      <c r="AB20" s="202"/>
      <c r="AC20" s="203"/>
      <c r="AD20" s="203" t="s">
        <v>274</v>
      </c>
      <c r="AE20" s="204"/>
      <c r="AF20" s="187"/>
      <c r="AG20" s="188"/>
      <c r="AH20" s="188"/>
      <c r="AI20" s="189"/>
      <c r="AJ20" s="190"/>
      <c r="AK20" s="191"/>
      <c r="AL20" s="191" t="s">
        <v>274</v>
      </c>
      <c r="AM20" s="192"/>
      <c r="AN20" s="193"/>
      <c r="AO20" s="194"/>
      <c r="AP20" s="194"/>
      <c r="AQ20" s="195" t="s">
        <v>274</v>
      </c>
      <c r="AR20" s="196"/>
      <c r="AS20" s="197"/>
      <c r="AT20" s="197"/>
      <c r="AU20" s="198"/>
      <c r="AV20" s="118">
        <f t="shared" ref="AV20:AY27" si="25">COUNTA(D20,H20,L20,P20,T20,X20,AB20,AF20,AJ20,AN20,AR20)</f>
        <v>1</v>
      </c>
      <c r="AW20" s="118">
        <f t="shared" si="25"/>
        <v>1</v>
      </c>
      <c r="AX20" s="118">
        <f t="shared" si="25"/>
        <v>3</v>
      </c>
      <c r="AY20" s="118">
        <f t="shared" si="25"/>
        <v>3</v>
      </c>
    </row>
    <row r="21" spans="1:51" ht="15.75" thickBot="1" x14ac:dyDescent="0.25">
      <c r="A21" s="463"/>
      <c r="B21" s="456"/>
      <c r="C21" s="119" t="s">
        <v>85</v>
      </c>
      <c r="D21" s="120"/>
      <c r="E21" s="121"/>
      <c r="F21" s="121"/>
      <c r="G21" s="122">
        <v>4</v>
      </c>
      <c r="H21" s="123"/>
      <c r="I21" s="124"/>
      <c r="J21" s="124"/>
      <c r="K21" s="125" t="s">
        <v>274</v>
      </c>
      <c r="L21" s="126"/>
      <c r="M21" s="127" t="s">
        <v>274</v>
      </c>
      <c r="N21" s="127"/>
      <c r="O21" s="128"/>
      <c r="P21" s="129"/>
      <c r="Q21" s="130"/>
      <c r="R21" s="130"/>
      <c r="S21" s="131"/>
      <c r="T21" s="132" t="s">
        <v>274</v>
      </c>
      <c r="U21" s="133"/>
      <c r="V21" s="133"/>
      <c r="W21" s="134"/>
      <c r="X21" s="135"/>
      <c r="Y21" s="136" t="s">
        <v>274</v>
      </c>
      <c r="Z21" s="136"/>
      <c r="AA21" s="137"/>
      <c r="AB21" s="138"/>
      <c r="AC21" s="139"/>
      <c r="AD21" s="139" t="s">
        <v>274</v>
      </c>
      <c r="AE21" s="140"/>
      <c r="AF21" s="123"/>
      <c r="AG21" s="124"/>
      <c r="AH21" s="124"/>
      <c r="AI21" s="125"/>
      <c r="AJ21" s="126"/>
      <c r="AK21" s="127"/>
      <c r="AL21" s="127" t="s">
        <v>274</v>
      </c>
      <c r="AM21" s="128"/>
      <c r="AN21" s="129"/>
      <c r="AO21" s="130"/>
      <c r="AP21" s="130"/>
      <c r="AQ21" s="131" t="s">
        <v>274</v>
      </c>
      <c r="AR21" s="132"/>
      <c r="AS21" s="133"/>
      <c r="AT21" s="133"/>
      <c r="AU21" s="134"/>
      <c r="AV21" s="118">
        <f t="shared" si="25"/>
        <v>1</v>
      </c>
      <c r="AW21" s="142">
        <f t="shared" si="25"/>
        <v>2</v>
      </c>
      <c r="AX21" s="118">
        <f t="shared" si="25"/>
        <v>2</v>
      </c>
      <c r="AY21" s="118">
        <f t="shared" si="25"/>
        <v>3</v>
      </c>
    </row>
    <row r="22" spans="1:51" ht="15.75" thickBot="1" x14ac:dyDescent="0.25">
      <c r="A22" s="463"/>
      <c r="B22" s="456"/>
      <c r="C22" s="119" t="s">
        <v>86</v>
      </c>
      <c r="D22" s="120"/>
      <c r="E22" s="121"/>
      <c r="F22" s="121"/>
      <c r="G22" s="122">
        <v>4</v>
      </c>
      <c r="H22" s="123"/>
      <c r="I22" s="124"/>
      <c r="J22" s="124"/>
      <c r="K22" s="125" t="s">
        <v>274</v>
      </c>
      <c r="L22" s="126"/>
      <c r="M22" s="127"/>
      <c r="N22" s="127" t="s">
        <v>274</v>
      </c>
      <c r="O22" s="128"/>
      <c r="P22" s="129"/>
      <c r="Q22" s="130"/>
      <c r="R22" s="130"/>
      <c r="S22" s="131"/>
      <c r="T22" s="132" t="s">
        <v>274</v>
      </c>
      <c r="U22" s="133"/>
      <c r="V22" s="133"/>
      <c r="W22" s="134"/>
      <c r="X22" s="135"/>
      <c r="Y22" s="136"/>
      <c r="Z22" s="136" t="s">
        <v>274</v>
      </c>
      <c r="AA22" s="137"/>
      <c r="AB22" s="138"/>
      <c r="AC22" s="139"/>
      <c r="AD22" s="139" t="s">
        <v>274</v>
      </c>
      <c r="AE22" s="140"/>
      <c r="AF22" s="123"/>
      <c r="AG22" s="124"/>
      <c r="AH22" s="124"/>
      <c r="AI22" s="125"/>
      <c r="AJ22" s="126"/>
      <c r="AK22" s="127"/>
      <c r="AL22" s="127" t="s">
        <v>274</v>
      </c>
      <c r="AM22" s="128"/>
      <c r="AN22" s="129"/>
      <c r="AO22" s="130"/>
      <c r="AP22" s="130"/>
      <c r="AQ22" s="131" t="s">
        <v>274</v>
      </c>
      <c r="AR22" s="132"/>
      <c r="AS22" s="133"/>
      <c r="AT22" s="133"/>
      <c r="AU22" s="134"/>
      <c r="AV22" s="118">
        <f t="shared" si="25"/>
        <v>1</v>
      </c>
      <c r="AW22" s="118">
        <f t="shared" si="25"/>
        <v>0</v>
      </c>
      <c r="AX22" s="118">
        <f t="shared" si="25"/>
        <v>4</v>
      </c>
      <c r="AY22" s="118">
        <f t="shared" si="25"/>
        <v>3</v>
      </c>
    </row>
    <row r="23" spans="1:51" ht="15.75" thickBot="1" x14ac:dyDescent="0.25">
      <c r="A23" s="463"/>
      <c r="B23" s="456"/>
      <c r="C23" s="119" t="s">
        <v>366</v>
      </c>
      <c r="D23" s="120"/>
      <c r="E23" s="121"/>
      <c r="F23" s="121">
        <v>3</v>
      </c>
      <c r="G23" s="122"/>
      <c r="H23" s="123" t="s">
        <v>274</v>
      </c>
      <c r="I23" s="124"/>
      <c r="J23" s="124"/>
      <c r="K23" s="125"/>
      <c r="L23" s="126" t="s">
        <v>274</v>
      </c>
      <c r="M23" s="127"/>
      <c r="N23" s="127"/>
      <c r="O23" s="128"/>
      <c r="P23" s="129"/>
      <c r="Q23" s="130"/>
      <c r="R23" s="130"/>
      <c r="S23" s="131"/>
      <c r="T23" s="132" t="s">
        <v>274</v>
      </c>
      <c r="U23" s="133"/>
      <c r="V23" s="133"/>
      <c r="W23" s="134"/>
      <c r="X23" s="135"/>
      <c r="Y23" s="136" t="s">
        <v>274</v>
      </c>
      <c r="Z23" s="136"/>
      <c r="AA23" s="137"/>
      <c r="AB23" s="138" t="s">
        <v>274</v>
      </c>
      <c r="AC23" s="139"/>
      <c r="AD23" s="139"/>
      <c r="AE23" s="140"/>
      <c r="AF23" s="123"/>
      <c r="AG23" s="124"/>
      <c r="AH23" s="124"/>
      <c r="AI23" s="125"/>
      <c r="AJ23" s="126"/>
      <c r="AK23" s="127"/>
      <c r="AL23" s="127" t="s">
        <v>274</v>
      </c>
      <c r="AM23" s="128"/>
      <c r="AN23" s="129"/>
      <c r="AO23" s="130"/>
      <c r="AP23" s="130"/>
      <c r="AQ23" s="131" t="s">
        <v>274</v>
      </c>
      <c r="AR23" s="132"/>
      <c r="AS23" s="133"/>
      <c r="AT23" s="133"/>
      <c r="AU23" s="134"/>
      <c r="AV23" s="142">
        <f t="shared" si="25"/>
        <v>4</v>
      </c>
      <c r="AW23" s="142">
        <f t="shared" si="25"/>
        <v>1</v>
      </c>
      <c r="AX23" s="118">
        <f t="shared" si="25"/>
        <v>2</v>
      </c>
      <c r="AY23" s="118">
        <f t="shared" si="25"/>
        <v>1</v>
      </c>
    </row>
    <row r="24" spans="1:51" ht="15.75" thickBot="1" x14ac:dyDescent="0.25">
      <c r="A24" s="463"/>
      <c r="B24" s="456"/>
      <c r="C24" s="119" t="s">
        <v>134</v>
      </c>
      <c r="D24" s="120"/>
      <c r="E24" s="121"/>
      <c r="F24" s="121">
        <v>3</v>
      </c>
      <c r="G24" s="122"/>
      <c r="H24" s="123"/>
      <c r="I24" s="124"/>
      <c r="J24" s="124" t="s">
        <v>274</v>
      </c>
      <c r="K24" s="125"/>
      <c r="L24" s="126"/>
      <c r="M24" s="127" t="s">
        <v>274</v>
      </c>
      <c r="N24" s="127"/>
      <c r="O24" s="128"/>
      <c r="P24" s="129"/>
      <c r="Q24" s="130"/>
      <c r="R24" s="130"/>
      <c r="S24" s="131"/>
      <c r="T24" s="132"/>
      <c r="U24" s="133"/>
      <c r="V24" s="133" t="s">
        <v>274</v>
      </c>
      <c r="W24" s="134"/>
      <c r="X24" s="135"/>
      <c r="Y24" s="136"/>
      <c r="Z24" s="136" t="s">
        <v>274</v>
      </c>
      <c r="AA24" s="137"/>
      <c r="AB24" s="138"/>
      <c r="AC24" s="139"/>
      <c r="AD24" s="139" t="s">
        <v>274</v>
      </c>
      <c r="AE24" s="140"/>
      <c r="AF24" s="123"/>
      <c r="AG24" s="124"/>
      <c r="AH24" s="124"/>
      <c r="AI24" s="125"/>
      <c r="AJ24" s="126"/>
      <c r="AK24" s="127" t="s">
        <v>274</v>
      </c>
      <c r="AL24" s="127"/>
      <c r="AM24" s="128"/>
      <c r="AN24" s="129"/>
      <c r="AO24" s="130"/>
      <c r="AP24" s="130" t="s">
        <v>274</v>
      </c>
      <c r="AQ24" s="131"/>
      <c r="AR24" s="132"/>
      <c r="AS24" s="133"/>
      <c r="AT24" s="133"/>
      <c r="AU24" s="134"/>
      <c r="AV24" s="118">
        <f t="shared" si="25"/>
        <v>0</v>
      </c>
      <c r="AW24" s="142">
        <f t="shared" si="25"/>
        <v>2</v>
      </c>
      <c r="AX24" s="118">
        <f t="shared" si="25"/>
        <v>6</v>
      </c>
      <c r="AY24" s="118">
        <f t="shared" si="25"/>
        <v>0</v>
      </c>
    </row>
    <row r="25" spans="1:51" ht="15.75" thickBot="1" x14ac:dyDescent="0.25">
      <c r="A25" s="463"/>
      <c r="B25" s="456"/>
      <c r="C25" s="119" t="s">
        <v>367</v>
      </c>
      <c r="D25" s="120"/>
      <c r="E25" s="121"/>
      <c r="F25" s="121">
        <v>3</v>
      </c>
      <c r="G25" s="122"/>
      <c r="H25" s="123"/>
      <c r="I25" s="124"/>
      <c r="J25" s="124" t="s">
        <v>274</v>
      </c>
      <c r="K25" s="125"/>
      <c r="L25" s="126"/>
      <c r="M25" s="127" t="s">
        <v>274</v>
      </c>
      <c r="N25" s="127"/>
      <c r="O25" s="128"/>
      <c r="P25" s="129"/>
      <c r="Q25" s="130"/>
      <c r="R25" s="130"/>
      <c r="S25" s="131"/>
      <c r="T25" s="132"/>
      <c r="U25" s="133" t="s">
        <v>274</v>
      </c>
      <c r="V25" s="133"/>
      <c r="W25" s="134"/>
      <c r="X25" s="135"/>
      <c r="Y25" s="136" t="s">
        <v>274</v>
      </c>
      <c r="Z25" s="136"/>
      <c r="AA25" s="137"/>
      <c r="AB25" s="138"/>
      <c r="AC25" s="139"/>
      <c r="AD25" s="139" t="s">
        <v>274</v>
      </c>
      <c r="AE25" s="140"/>
      <c r="AF25" s="123"/>
      <c r="AG25" s="124"/>
      <c r="AH25" s="124"/>
      <c r="AI25" s="125"/>
      <c r="AJ25" s="126"/>
      <c r="AK25" s="127"/>
      <c r="AL25" s="127"/>
      <c r="AM25" s="128" t="s">
        <v>274</v>
      </c>
      <c r="AN25" s="129"/>
      <c r="AO25" s="130"/>
      <c r="AP25" s="130"/>
      <c r="AQ25" s="131" t="s">
        <v>274</v>
      </c>
      <c r="AR25" s="132"/>
      <c r="AS25" s="133"/>
      <c r="AT25" s="133"/>
      <c r="AU25" s="134"/>
      <c r="AV25" s="118">
        <f t="shared" si="25"/>
        <v>0</v>
      </c>
      <c r="AW25" s="142">
        <f t="shared" si="25"/>
        <v>3</v>
      </c>
      <c r="AX25" s="118">
        <f t="shared" si="25"/>
        <v>3</v>
      </c>
      <c r="AY25" s="118">
        <f t="shared" si="25"/>
        <v>2</v>
      </c>
    </row>
    <row r="26" spans="1:51" ht="15.75" thickBot="1" x14ac:dyDescent="0.25">
      <c r="A26" s="463"/>
      <c r="B26" s="456"/>
      <c r="C26" s="119" t="s">
        <v>135</v>
      </c>
      <c r="D26" s="120">
        <v>1</v>
      </c>
      <c r="E26" s="121"/>
      <c r="F26" s="121"/>
      <c r="G26" s="122"/>
      <c r="H26" s="123"/>
      <c r="I26" s="124"/>
      <c r="J26" s="124"/>
      <c r="K26" s="125" t="s">
        <v>274</v>
      </c>
      <c r="L26" s="126"/>
      <c r="M26" s="127" t="s">
        <v>274</v>
      </c>
      <c r="N26" s="127"/>
      <c r="O26" s="128"/>
      <c r="P26" s="129"/>
      <c r="Q26" s="130"/>
      <c r="R26" s="130"/>
      <c r="S26" s="131"/>
      <c r="T26" s="132"/>
      <c r="U26" s="133" t="s">
        <v>274</v>
      </c>
      <c r="V26" s="133"/>
      <c r="W26" s="134"/>
      <c r="X26" s="135"/>
      <c r="Y26" s="136" t="s">
        <v>274</v>
      </c>
      <c r="Z26" s="136"/>
      <c r="AA26" s="137"/>
      <c r="AB26" s="138"/>
      <c r="AC26" s="139" t="s">
        <v>274</v>
      </c>
      <c r="AD26" s="139"/>
      <c r="AE26" s="140"/>
      <c r="AF26" s="123"/>
      <c r="AG26" s="124"/>
      <c r="AH26" s="124"/>
      <c r="AI26" s="125"/>
      <c r="AJ26" s="126"/>
      <c r="AK26" s="127"/>
      <c r="AL26" s="127" t="s">
        <v>274</v>
      </c>
      <c r="AM26" s="128"/>
      <c r="AN26" s="129"/>
      <c r="AO26" s="130" t="s">
        <v>274</v>
      </c>
      <c r="AP26" s="130"/>
      <c r="AQ26" s="131"/>
      <c r="AR26" s="132"/>
      <c r="AS26" s="133"/>
      <c r="AT26" s="133"/>
      <c r="AU26" s="134"/>
      <c r="AV26" s="118">
        <f t="shared" si="25"/>
        <v>1</v>
      </c>
      <c r="AW26" s="142">
        <f t="shared" si="25"/>
        <v>5</v>
      </c>
      <c r="AX26" s="118">
        <f t="shared" si="25"/>
        <v>1</v>
      </c>
      <c r="AY26" s="118">
        <f t="shared" si="25"/>
        <v>1</v>
      </c>
    </row>
    <row r="27" spans="1:51" ht="15.75" thickBot="1" x14ac:dyDescent="0.25">
      <c r="A27" s="463"/>
      <c r="B27" s="456"/>
      <c r="C27" s="143" t="s">
        <v>368</v>
      </c>
      <c r="D27" s="71"/>
      <c r="E27" s="72"/>
      <c r="F27" s="72">
        <v>3</v>
      </c>
      <c r="G27" s="73"/>
      <c r="H27" s="144"/>
      <c r="I27" s="145" t="s">
        <v>274</v>
      </c>
      <c r="J27" s="145"/>
      <c r="K27" s="146"/>
      <c r="L27" s="147" t="s">
        <v>274</v>
      </c>
      <c r="M27" s="148"/>
      <c r="N27" s="148"/>
      <c r="O27" s="149"/>
      <c r="P27" s="150"/>
      <c r="Q27" s="151"/>
      <c r="R27" s="151"/>
      <c r="S27" s="152"/>
      <c r="T27" s="153" t="s">
        <v>274</v>
      </c>
      <c r="U27" s="154"/>
      <c r="V27" s="154"/>
      <c r="W27" s="155"/>
      <c r="X27" s="156"/>
      <c r="Y27" s="157" t="s">
        <v>274</v>
      </c>
      <c r="Z27" s="157"/>
      <c r="AA27" s="158"/>
      <c r="AB27" s="159"/>
      <c r="AC27" s="160" t="s">
        <v>274</v>
      </c>
      <c r="AD27" s="160"/>
      <c r="AE27" s="161"/>
      <c r="AF27" s="144"/>
      <c r="AG27" s="145"/>
      <c r="AH27" s="145"/>
      <c r="AI27" s="146"/>
      <c r="AJ27" s="147"/>
      <c r="AK27" s="148"/>
      <c r="AL27" s="148" t="s">
        <v>274</v>
      </c>
      <c r="AM27" s="149"/>
      <c r="AN27" s="150"/>
      <c r="AO27" s="151"/>
      <c r="AP27" s="151"/>
      <c r="AQ27" s="152" t="s">
        <v>274</v>
      </c>
      <c r="AR27" s="153"/>
      <c r="AS27" s="154"/>
      <c r="AT27" s="154"/>
      <c r="AU27" s="155"/>
      <c r="AV27" s="142">
        <f t="shared" si="25"/>
        <v>2</v>
      </c>
      <c r="AW27" s="142">
        <f t="shared" si="25"/>
        <v>3</v>
      </c>
      <c r="AX27" s="118">
        <f t="shared" si="25"/>
        <v>2</v>
      </c>
      <c r="AY27" s="118">
        <f t="shared" si="25"/>
        <v>1</v>
      </c>
    </row>
    <row r="28" spans="1:51" ht="15.75" thickBot="1" x14ac:dyDescent="0.25">
      <c r="A28" s="464"/>
      <c r="B28" s="163" t="s">
        <v>360</v>
      </c>
      <c r="C28" s="205" t="str">
        <f>B20</f>
        <v>GOBIERNO ESCOLAR</v>
      </c>
      <c r="D28" s="285">
        <f>COUNT(D20:D27)+COUNTIFS(D20:D27,"X")</f>
        <v>1</v>
      </c>
      <c r="E28" s="164">
        <f t="shared" ref="E28:G28" si="26">COUNT(E20:E27)+COUNTIFS(E20:E27,"X")</f>
        <v>0</v>
      </c>
      <c r="F28" s="164">
        <f t="shared" si="26"/>
        <v>4</v>
      </c>
      <c r="G28" s="165">
        <f t="shared" si="26"/>
        <v>3</v>
      </c>
      <c r="H28" s="166">
        <f>COUNT(H20:H27)+COUNTIFS(H20:H27,"X")</f>
        <v>1</v>
      </c>
      <c r="I28" s="167">
        <f t="shared" ref="I28:K28" si="27">COUNT(I20:I27)+COUNTIFS(I20:I27,"X")</f>
        <v>1</v>
      </c>
      <c r="J28" s="167">
        <f t="shared" si="27"/>
        <v>2</v>
      </c>
      <c r="K28" s="168">
        <f t="shared" si="27"/>
        <v>4</v>
      </c>
      <c r="L28" s="169">
        <f>COUNT(L20:L27)+COUNTIFS(L20:L27,"X")</f>
        <v>2</v>
      </c>
      <c r="M28" s="170">
        <f t="shared" ref="M28:O28" si="28">COUNT(M20:M27)+COUNTIFS(M20:M27,"X")</f>
        <v>5</v>
      </c>
      <c r="N28" s="170">
        <f t="shared" si="28"/>
        <v>1</v>
      </c>
      <c r="O28" s="171">
        <f t="shared" si="28"/>
        <v>0</v>
      </c>
      <c r="P28" s="172">
        <f>COUNT(P20:P27)+COUNTIFS(P20:P27,"X")</f>
        <v>0</v>
      </c>
      <c r="Q28" s="173">
        <f t="shared" ref="Q28:S28" si="29">COUNT(Q20:Q27)+COUNTIFS(Q20:Q27,"X")</f>
        <v>0</v>
      </c>
      <c r="R28" s="173">
        <f t="shared" si="29"/>
        <v>0</v>
      </c>
      <c r="S28" s="174">
        <f t="shared" si="29"/>
        <v>0</v>
      </c>
      <c r="T28" s="175">
        <f>COUNT(T20:T27)+COUNTIFS(T20:T27,"X")</f>
        <v>5</v>
      </c>
      <c r="U28" s="176">
        <f t="shared" ref="U28:W28" si="30">COUNT(U20:U27)+COUNTIFS(U20:U27,"X")</f>
        <v>2</v>
      </c>
      <c r="V28" s="176">
        <f t="shared" si="30"/>
        <v>1</v>
      </c>
      <c r="W28" s="177">
        <f t="shared" si="30"/>
        <v>0</v>
      </c>
      <c r="X28" s="178">
        <f>COUNT(X20:X27)+COUNTIFS(X20:X27,"X")</f>
        <v>0</v>
      </c>
      <c r="Y28" s="179">
        <f t="shared" ref="Y28:AA28" si="31">COUNT(Y20:Y27)+COUNTIFS(Y20:Y27,"X")</f>
        <v>5</v>
      </c>
      <c r="Z28" s="179">
        <f t="shared" si="31"/>
        <v>3</v>
      </c>
      <c r="AA28" s="180">
        <f t="shared" si="31"/>
        <v>0</v>
      </c>
      <c r="AB28" s="181">
        <f>COUNT(AB20:AB27)+COUNTIFS(AB20:AB27,"X")</f>
        <v>1</v>
      </c>
      <c r="AC28" s="181">
        <f t="shared" ref="AC28:AE28" si="32">COUNT(AC20:AC27)+COUNTIFS(AC20:AC27,"X")</f>
        <v>2</v>
      </c>
      <c r="AD28" s="181">
        <f t="shared" si="32"/>
        <v>5</v>
      </c>
      <c r="AE28" s="181">
        <f t="shared" si="32"/>
        <v>0</v>
      </c>
      <c r="AF28" s="166">
        <f>COUNT(AF20:AF27)+COUNTIFS(AF20:AF27,"X")</f>
        <v>0</v>
      </c>
      <c r="AG28" s="167">
        <f t="shared" ref="AG28:AI28" si="33">COUNT(AG20:AG27)+COUNTIFS(AG20:AG27,"X")</f>
        <v>0</v>
      </c>
      <c r="AH28" s="167">
        <f t="shared" si="33"/>
        <v>0</v>
      </c>
      <c r="AI28" s="168">
        <f t="shared" si="33"/>
        <v>0</v>
      </c>
      <c r="AJ28" s="169">
        <f>COUNT(AJ20:AJ27)+COUNTIFS(AJ20:AJ27,"X")</f>
        <v>0</v>
      </c>
      <c r="AK28" s="170">
        <f t="shared" ref="AK28:AM28" si="34">COUNT(AK20:AK27)+COUNTIFS(AK20:AK27,"X")</f>
        <v>1</v>
      </c>
      <c r="AL28" s="170">
        <f t="shared" si="34"/>
        <v>6</v>
      </c>
      <c r="AM28" s="171">
        <f t="shared" si="34"/>
        <v>1</v>
      </c>
      <c r="AN28" s="172">
        <f>COUNT(AN20:AN27)+COUNTIFS(AN20:AN27,"X")</f>
        <v>0</v>
      </c>
      <c r="AO28" s="173">
        <f t="shared" ref="AO28:AQ28" si="35">COUNT(AO20:AO27)+COUNTIFS(AO20:AO27,"X")</f>
        <v>1</v>
      </c>
      <c r="AP28" s="173">
        <f t="shared" si="35"/>
        <v>1</v>
      </c>
      <c r="AQ28" s="174">
        <f t="shared" si="35"/>
        <v>6</v>
      </c>
      <c r="AR28" s="175">
        <f>COUNT(AR20:AR27)+COUNTIFS(AR20:AR27,"X")</f>
        <v>0</v>
      </c>
      <c r="AS28" s="176">
        <f t="shared" ref="AS28:AU28" si="36">COUNT(AS20:AS27)+COUNTIFS(AS20:AS27,"X")</f>
        <v>0</v>
      </c>
      <c r="AT28" s="176">
        <f t="shared" si="36"/>
        <v>0</v>
      </c>
      <c r="AU28" s="177">
        <f t="shared" si="36"/>
        <v>0</v>
      </c>
      <c r="AV28" s="182">
        <f>AV27+AV26+AV25+AV24+AV23+AV21+AV22+AV20</f>
        <v>10</v>
      </c>
      <c r="AW28" s="182">
        <f>AW27+AW26+AW25+AW24+AW23+AW21+AW22+AW20</f>
        <v>17</v>
      </c>
      <c r="AX28" s="182">
        <f>AX27+AX26+AX25+AX24+AX23+AX21+AX22+AX20</f>
        <v>23</v>
      </c>
      <c r="AY28" s="182">
        <f>AY27+AY26+AY25+AY24+AY23+AY21+AY22+AY20</f>
        <v>14</v>
      </c>
    </row>
    <row r="29" spans="1:51" ht="15.75" thickBot="1" x14ac:dyDescent="0.25">
      <c r="A29" s="462" t="s">
        <v>355</v>
      </c>
      <c r="B29" s="455" t="s">
        <v>111</v>
      </c>
      <c r="C29" s="95" t="s">
        <v>87</v>
      </c>
      <c r="D29" s="96">
        <v>1</v>
      </c>
      <c r="E29" s="97"/>
      <c r="F29" s="97"/>
      <c r="G29" s="98"/>
      <c r="H29" s="187"/>
      <c r="I29" s="188"/>
      <c r="J29" s="188"/>
      <c r="K29" s="189" t="s">
        <v>274</v>
      </c>
      <c r="L29" s="190"/>
      <c r="M29" s="191"/>
      <c r="N29" s="191" t="s">
        <v>274</v>
      </c>
      <c r="O29" s="192"/>
      <c r="P29" s="193"/>
      <c r="Q29" s="194"/>
      <c r="R29" s="194"/>
      <c r="S29" s="195"/>
      <c r="T29" s="196" t="s">
        <v>274</v>
      </c>
      <c r="U29" s="197"/>
      <c r="V29" s="197"/>
      <c r="W29" s="198"/>
      <c r="X29" s="199" t="s">
        <v>274</v>
      </c>
      <c r="Y29" s="200"/>
      <c r="Z29" s="200"/>
      <c r="AA29" s="201"/>
      <c r="AB29" s="202"/>
      <c r="AC29" s="203" t="s">
        <v>274</v>
      </c>
      <c r="AD29" s="203"/>
      <c r="AE29" s="204"/>
      <c r="AF29" s="187"/>
      <c r="AG29" s="188"/>
      <c r="AH29" s="188"/>
      <c r="AI29" s="189"/>
      <c r="AJ29" s="206" t="s">
        <v>274</v>
      </c>
      <c r="AK29" s="191"/>
      <c r="AL29" s="191"/>
      <c r="AM29" s="192"/>
      <c r="AN29" s="193"/>
      <c r="AO29" s="194"/>
      <c r="AP29" s="194"/>
      <c r="AQ29" s="195" t="s">
        <v>274</v>
      </c>
      <c r="AR29" s="196"/>
      <c r="AS29" s="197"/>
      <c r="AT29" s="197"/>
      <c r="AU29" s="198"/>
      <c r="AV29" s="118">
        <f t="shared" ref="AV29:AY32" si="37">COUNTA(D29,H29,L29,P29,T29,X29,AB29,AF29,AJ29,AN29,AR29)</f>
        <v>4</v>
      </c>
      <c r="AW29" s="118">
        <f t="shared" si="37"/>
        <v>1</v>
      </c>
      <c r="AX29" s="118">
        <f t="shared" si="37"/>
        <v>1</v>
      </c>
      <c r="AY29" s="118">
        <f t="shared" si="37"/>
        <v>2</v>
      </c>
    </row>
    <row r="30" spans="1:51" ht="15.75" thickBot="1" x14ac:dyDescent="0.25">
      <c r="A30" s="463"/>
      <c r="B30" s="456"/>
      <c r="C30" s="119" t="s">
        <v>88</v>
      </c>
      <c r="D30" s="120"/>
      <c r="E30" s="121"/>
      <c r="F30" s="121"/>
      <c r="G30" s="122">
        <v>4</v>
      </c>
      <c r="H30" s="123"/>
      <c r="I30" s="124"/>
      <c r="J30" s="124"/>
      <c r="K30" s="125" t="s">
        <v>274</v>
      </c>
      <c r="L30" s="126"/>
      <c r="M30" s="127"/>
      <c r="N30" s="127" t="s">
        <v>274</v>
      </c>
      <c r="O30" s="128"/>
      <c r="P30" s="129"/>
      <c r="Q30" s="130"/>
      <c r="R30" s="130"/>
      <c r="S30" s="131"/>
      <c r="T30" s="132" t="s">
        <v>274</v>
      </c>
      <c r="U30" s="133"/>
      <c r="V30" s="133"/>
      <c r="W30" s="134"/>
      <c r="X30" s="135" t="s">
        <v>274</v>
      </c>
      <c r="Y30" s="136"/>
      <c r="Z30" s="136"/>
      <c r="AA30" s="137"/>
      <c r="AB30" s="138" t="s">
        <v>274</v>
      </c>
      <c r="AC30" s="139"/>
      <c r="AD30" s="139"/>
      <c r="AE30" s="140"/>
      <c r="AF30" s="123"/>
      <c r="AG30" s="124"/>
      <c r="AH30" s="124"/>
      <c r="AI30" s="125"/>
      <c r="AJ30" s="141" t="s">
        <v>274</v>
      </c>
      <c r="AK30" s="127"/>
      <c r="AL30" s="127"/>
      <c r="AM30" s="128"/>
      <c r="AN30" s="129"/>
      <c r="AO30" s="130"/>
      <c r="AP30" s="130"/>
      <c r="AQ30" s="131" t="s">
        <v>274</v>
      </c>
      <c r="AR30" s="132"/>
      <c r="AS30" s="133"/>
      <c r="AT30" s="133"/>
      <c r="AU30" s="134"/>
      <c r="AV30" s="207">
        <f t="shared" si="37"/>
        <v>4</v>
      </c>
      <c r="AW30" s="118">
        <f t="shared" si="37"/>
        <v>0</v>
      </c>
      <c r="AX30" s="118">
        <f t="shared" si="37"/>
        <v>1</v>
      </c>
      <c r="AY30" s="118">
        <f t="shared" si="37"/>
        <v>3</v>
      </c>
    </row>
    <row r="31" spans="1:51" ht="15.75" thickBot="1" x14ac:dyDescent="0.25">
      <c r="A31" s="463"/>
      <c r="B31" s="456"/>
      <c r="C31" s="119" t="s">
        <v>89</v>
      </c>
      <c r="D31" s="120"/>
      <c r="E31" s="121">
        <v>2</v>
      </c>
      <c r="F31" s="121"/>
      <c r="G31" s="122"/>
      <c r="H31" s="123"/>
      <c r="I31" s="124"/>
      <c r="J31" s="124"/>
      <c r="K31" s="125" t="s">
        <v>274</v>
      </c>
      <c r="L31" s="126"/>
      <c r="M31" s="127" t="s">
        <v>274</v>
      </c>
      <c r="N31" s="127"/>
      <c r="O31" s="128"/>
      <c r="P31" s="129"/>
      <c r="Q31" s="130"/>
      <c r="R31" s="130"/>
      <c r="S31" s="131"/>
      <c r="T31" s="132" t="s">
        <v>274</v>
      </c>
      <c r="U31" s="133"/>
      <c r="V31" s="133"/>
      <c r="W31" s="134"/>
      <c r="X31" s="135" t="s">
        <v>274</v>
      </c>
      <c r="Y31" s="136"/>
      <c r="Z31" s="136"/>
      <c r="AA31" s="137"/>
      <c r="AB31" s="138" t="s">
        <v>274</v>
      </c>
      <c r="AC31" s="139"/>
      <c r="AD31" s="139"/>
      <c r="AE31" s="140"/>
      <c r="AF31" s="123"/>
      <c r="AG31" s="124"/>
      <c r="AH31" s="124"/>
      <c r="AI31" s="125"/>
      <c r="AJ31" s="141" t="s">
        <v>274</v>
      </c>
      <c r="AK31" s="127"/>
      <c r="AL31" s="127"/>
      <c r="AM31" s="128"/>
      <c r="AN31" s="129"/>
      <c r="AO31" s="130" t="s">
        <v>274</v>
      </c>
      <c r="AP31" s="130"/>
      <c r="AQ31" s="131"/>
      <c r="AR31" s="132"/>
      <c r="AS31" s="133"/>
      <c r="AT31" s="133"/>
      <c r="AU31" s="134"/>
      <c r="AV31" s="207">
        <f t="shared" si="37"/>
        <v>4</v>
      </c>
      <c r="AW31" s="118">
        <f t="shared" si="37"/>
        <v>3</v>
      </c>
      <c r="AX31" s="118">
        <f t="shared" si="37"/>
        <v>0</v>
      </c>
      <c r="AY31" s="118">
        <f t="shared" si="37"/>
        <v>1</v>
      </c>
    </row>
    <row r="32" spans="1:51" ht="15.75" thickBot="1" x14ac:dyDescent="0.25">
      <c r="A32" s="463"/>
      <c r="B32" s="456"/>
      <c r="C32" s="143" t="s">
        <v>369</v>
      </c>
      <c r="D32" s="71"/>
      <c r="E32" s="72">
        <v>2</v>
      </c>
      <c r="F32" s="72"/>
      <c r="G32" s="73"/>
      <c r="H32" s="144"/>
      <c r="I32" s="145"/>
      <c r="J32" s="145" t="s">
        <v>274</v>
      </c>
      <c r="K32" s="146"/>
      <c r="L32" s="147" t="s">
        <v>274</v>
      </c>
      <c r="M32" s="148"/>
      <c r="N32" s="148"/>
      <c r="O32" s="149"/>
      <c r="P32" s="150"/>
      <c r="Q32" s="151"/>
      <c r="R32" s="151"/>
      <c r="S32" s="152"/>
      <c r="T32" s="153" t="s">
        <v>274</v>
      </c>
      <c r="U32" s="154"/>
      <c r="V32" s="154"/>
      <c r="W32" s="155"/>
      <c r="X32" s="156" t="s">
        <v>274</v>
      </c>
      <c r="Y32" s="157"/>
      <c r="Z32" s="157"/>
      <c r="AA32" s="158"/>
      <c r="AB32" s="159"/>
      <c r="AC32" s="160" t="s">
        <v>274</v>
      </c>
      <c r="AD32" s="160"/>
      <c r="AE32" s="161"/>
      <c r="AF32" s="144"/>
      <c r="AG32" s="145"/>
      <c r="AH32" s="145"/>
      <c r="AI32" s="146"/>
      <c r="AJ32" s="162" t="s">
        <v>274</v>
      </c>
      <c r="AK32" s="148"/>
      <c r="AL32" s="148"/>
      <c r="AM32" s="149"/>
      <c r="AN32" s="150"/>
      <c r="AO32" s="151"/>
      <c r="AP32" s="151" t="s">
        <v>274</v>
      </c>
      <c r="AQ32" s="152"/>
      <c r="AR32" s="153"/>
      <c r="AS32" s="154"/>
      <c r="AT32" s="154"/>
      <c r="AU32" s="155"/>
      <c r="AV32" s="142">
        <f t="shared" si="37"/>
        <v>4</v>
      </c>
      <c r="AW32" s="118">
        <f t="shared" si="37"/>
        <v>2</v>
      </c>
      <c r="AX32" s="118">
        <f t="shared" si="37"/>
        <v>2</v>
      </c>
      <c r="AY32" s="118">
        <f t="shared" si="37"/>
        <v>0</v>
      </c>
    </row>
    <row r="33" spans="1:51" ht="15.75" thickBot="1" x14ac:dyDescent="0.25">
      <c r="A33" s="463"/>
      <c r="B33" s="163" t="s">
        <v>360</v>
      </c>
      <c r="C33" s="205" t="str">
        <f>B29</f>
        <v>CULTURA INSTITUCIONAL</v>
      </c>
      <c r="D33" s="285">
        <f>COUNT(D29:D32)+COUNTIFS(D29:D32,"X")</f>
        <v>1</v>
      </c>
      <c r="E33" s="164">
        <f t="shared" ref="E33:G33" si="38">COUNT(E29:E32)+COUNTIFS(E29:E32,"X")</f>
        <v>2</v>
      </c>
      <c r="F33" s="164">
        <f t="shared" si="38"/>
        <v>0</v>
      </c>
      <c r="G33" s="165">
        <f t="shared" si="38"/>
        <v>1</v>
      </c>
      <c r="H33" s="166">
        <f>COUNT(H29:H32)+COUNTIFS(H29:H32,"X")</f>
        <v>0</v>
      </c>
      <c r="I33" s="167">
        <f t="shared" ref="I33:K33" si="39">COUNT(I29:I32)+COUNTIFS(I29:I32,"X")</f>
        <v>0</v>
      </c>
      <c r="J33" s="167">
        <f t="shared" si="39"/>
        <v>1</v>
      </c>
      <c r="K33" s="168">
        <f t="shared" si="39"/>
        <v>3</v>
      </c>
      <c r="L33" s="169">
        <f>COUNT(L29:L32)+COUNTIFS(L29:L32,"X")</f>
        <v>1</v>
      </c>
      <c r="M33" s="170">
        <f t="shared" ref="M33:O33" si="40">COUNT(M29:M32)+COUNTIFS(M29:M32,"X")</f>
        <v>1</v>
      </c>
      <c r="N33" s="170">
        <f t="shared" si="40"/>
        <v>2</v>
      </c>
      <c r="O33" s="171">
        <f t="shared" si="40"/>
        <v>0</v>
      </c>
      <c r="P33" s="172">
        <f>COUNT(P29:P32)+COUNTIFS(P29:P32,"X")</f>
        <v>0</v>
      </c>
      <c r="Q33" s="173">
        <f t="shared" ref="Q33:S33" si="41">COUNT(Q29:Q32)+COUNTIFS(Q29:Q32,"X")</f>
        <v>0</v>
      </c>
      <c r="R33" s="173">
        <f t="shared" si="41"/>
        <v>0</v>
      </c>
      <c r="S33" s="174">
        <f t="shared" si="41"/>
        <v>0</v>
      </c>
      <c r="T33" s="175">
        <f>COUNT(T29:T32)+COUNTIFS(T29:T32,"X")</f>
        <v>4</v>
      </c>
      <c r="U33" s="176">
        <f t="shared" ref="U33:W33" si="42">COUNT(U29:U32)+COUNTIFS(U29:U32,"X")</f>
        <v>0</v>
      </c>
      <c r="V33" s="176">
        <f t="shared" si="42"/>
        <v>0</v>
      </c>
      <c r="W33" s="177">
        <f t="shared" si="42"/>
        <v>0</v>
      </c>
      <c r="X33" s="178">
        <f>COUNT(X29:X32)+COUNTIFS(X29:X32,"X")</f>
        <v>4</v>
      </c>
      <c r="Y33" s="179">
        <f t="shared" ref="Y33:AA33" si="43">COUNT(Y29:Y32)+COUNTIFS(Y29:Y32,"X")</f>
        <v>0</v>
      </c>
      <c r="Z33" s="179">
        <f t="shared" si="43"/>
        <v>0</v>
      </c>
      <c r="AA33" s="180">
        <f t="shared" si="43"/>
        <v>0</v>
      </c>
      <c r="AB33" s="181">
        <f>COUNT(AB29:AB32)+COUNTIFS(AB29:AB32,"X")</f>
        <v>2</v>
      </c>
      <c r="AC33" s="181">
        <f t="shared" ref="AC33:AE33" si="44">COUNT(AC29:AC32)+COUNTIFS(AC29:AC32,"X")</f>
        <v>2</v>
      </c>
      <c r="AD33" s="181">
        <f t="shared" si="44"/>
        <v>0</v>
      </c>
      <c r="AE33" s="181">
        <f t="shared" si="44"/>
        <v>0</v>
      </c>
      <c r="AF33" s="166">
        <f>COUNT(AF29:AF32)+COUNTIFS(AF29:AF32,"X")</f>
        <v>0</v>
      </c>
      <c r="AG33" s="167">
        <f t="shared" ref="AG33:AI33" si="45">COUNT(AG29:AG32)+COUNTIFS(AG29:AG32,"X")</f>
        <v>0</v>
      </c>
      <c r="AH33" s="167">
        <f t="shared" si="45"/>
        <v>0</v>
      </c>
      <c r="AI33" s="168">
        <f t="shared" si="45"/>
        <v>0</v>
      </c>
      <c r="AJ33" s="169">
        <f>COUNT(AJ29:AJ32)+COUNTIFS(AJ29:AJ32,"X")</f>
        <v>4</v>
      </c>
      <c r="AK33" s="170">
        <f t="shared" ref="AK33:AM33" si="46">COUNT(AK29:AK32)+COUNTIFS(AK29:AK32,"X")</f>
        <v>0</v>
      </c>
      <c r="AL33" s="170">
        <f t="shared" si="46"/>
        <v>0</v>
      </c>
      <c r="AM33" s="171">
        <f t="shared" si="46"/>
        <v>0</v>
      </c>
      <c r="AN33" s="172">
        <f>COUNT(AN29:AN32)+COUNTIFS(AN29:AN32,"X")</f>
        <v>0</v>
      </c>
      <c r="AO33" s="173">
        <f t="shared" ref="AO33:AQ33" si="47">COUNT(AO29:AO32)+COUNTIFS(AO29:AO32,"X")</f>
        <v>1</v>
      </c>
      <c r="AP33" s="173">
        <f t="shared" si="47"/>
        <v>1</v>
      </c>
      <c r="AQ33" s="174">
        <f t="shared" si="47"/>
        <v>2</v>
      </c>
      <c r="AR33" s="175">
        <f>COUNT(AR29:AR32)+COUNTIFS(AR29:AR32,"X")</f>
        <v>0</v>
      </c>
      <c r="AS33" s="176">
        <f t="shared" ref="AS33:AU33" si="48">COUNT(AS29:AS32)+COUNTIFS(AS29:AS32,"X")</f>
        <v>0</v>
      </c>
      <c r="AT33" s="176">
        <f t="shared" si="48"/>
        <v>0</v>
      </c>
      <c r="AU33" s="177">
        <f t="shared" si="48"/>
        <v>0</v>
      </c>
      <c r="AV33" s="182">
        <f>AV32+AV31+AV30+AV29</f>
        <v>16</v>
      </c>
      <c r="AW33" s="182">
        <f t="shared" ref="AW33:AY33" si="49">AW32+AW31+AW30+AW29</f>
        <v>6</v>
      </c>
      <c r="AX33" s="182">
        <f t="shared" si="49"/>
        <v>4</v>
      </c>
      <c r="AY33" s="182">
        <f t="shared" si="49"/>
        <v>6</v>
      </c>
    </row>
    <row r="34" spans="1:51" ht="15.75" thickBot="1" x14ac:dyDescent="0.25">
      <c r="A34" s="463"/>
      <c r="B34" s="456" t="s">
        <v>73</v>
      </c>
      <c r="C34" s="183" t="s">
        <v>91</v>
      </c>
      <c r="D34" s="184"/>
      <c r="E34" s="185"/>
      <c r="F34" s="185">
        <v>3</v>
      </c>
      <c r="G34" s="186"/>
      <c r="H34" s="187"/>
      <c r="I34" s="188"/>
      <c r="J34" s="188"/>
      <c r="K34" s="189" t="s">
        <v>274</v>
      </c>
      <c r="L34" s="190"/>
      <c r="M34" s="191"/>
      <c r="N34" s="191" t="s">
        <v>274</v>
      </c>
      <c r="O34" s="192"/>
      <c r="P34" s="193"/>
      <c r="Q34" s="194"/>
      <c r="R34" s="194"/>
      <c r="S34" s="195"/>
      <c r="T34" s="196"/>
      <c r="U34" s="197"/>
      <c r="V34" s="197" t="s">
        <v>274</v>
      </c>
      <c r="W34" s="198"/>
      <c r="X34" s="199"/>
      <c r="Y34" s="200" t="s">
        <v>274</v>
      </c>
      <c r="Z34" s="200"/>
      <c r="AA34" s="201"/>
      <c r="AB34" s="202"/>
      <c r="AC34" s="203" t="s">
        <v>274</v>
      </c>
      <c r="AD34" s="203"/>
      <c r="AE34" s="204"/>
      <c r="AF34" s="187"/>
      <c r="AG34" s="188"/>
      <c r="AH34" s="188"/>
      <c r="AI34" s="189"/>
      <c r="AJ34" s="206" t="s">
        <v>274</v>
      </c>
      <c r="AK34" s="191"/>
      <c r="AL34" s="191"/>
      <c r="AM34" s="192"/>
      <c r="AN34" s="193"/>
      <c r="AO34" s="194"/>
      <c r="AP34" s="194"/>
      <c r="AQ34" s="195" t="s">
        <v>274</v>
      </c>
      <c r="AR34" s="196"/>
      <c r="AS34" s="197"/>
      <c r="AT34" s="197"/>
      <c r="AU34" s="198"/>
      <c r="AV34" s="118">
        <f t="shared" ref="AV34:AY42" si="50">COUNTA(D34,H34,L34,P34,T34,X34,AB34,AF34,AJ34,AN34,AR34)</f>
        <v>1</v>
      </c>
      <c r="AW34" s="118">
        <f t="shared" si="50"/>
        <v>2</v>
      </c>
      <c r="AX34" s="118">
        <f t="shared" si="50"/>
        <v>3</v>
      </c>
      <c r="AY34" s="118">
        <f t="shared" si="50"/>
        <v>2</v>
      </c>
    </row>
    <row r="35" spans="1:51" ht="15.75" thickBot="1" x14ac:dyDescent="0.25">
      <c r="A35" s="463"/>
      <c r="B35" s="456"/>
      <c r="C35" s="119" t="s">
        <v>92</v>
      </c>
      <c r="D35" s="120">
        <v>1</v>
      </c>
      <c r="E35" s="121"/>
      <c r="F35" s="121"/>
      <c r="G35" s="122"/>
      <c r="H35" s="123"/>
      <c r="I35" s="124"/>
      <c r="J35" s="124"/>
      <c r="K35" s="125" t="s">
        <v>274</v>
      </c>
      <c r="L35" s="126" t="s">
        <v>274</v>
      </c>
      <c r="M35" s="127"/>
      <c r="N35" s="127"/>
      <c r="O35" s="128"/>
      <c r="P35" s="129"/>
      <c r="Q35" s="130"/>
      <c r="R35" s="130"/>
      <c r="S35" s="131"/>
      <c r="T35" s="132" t="s">
        <v>274</v>
      </c>
      <c r="U35" s="133"/>
      <c r="V35" s="133"/>
      <c r="W35" s="134"/>
      <c r="X35" s="135"/>
      <c r="Y35" s="136" t="s">
        <v>274</v>
      </c>
      <c r="Z35" s="136"/>
      <c r="AA35" s="137"/>
      <c r="AB35" s="138"/>
      <c r="AC35" s="139" t="s">
        <v>274</v>
      </c>
      <c r="AD35" s="139"/>
      <c r="AE35" s="140"/>
      <c r="AF35" s="123"/>
      <c r="AG35" s="124"/>
      <c r="AH35" s="124"/>
      <c r="AI35" s="125"/>
      <c r="AJ35" s="141" t="s">
        <v>274</v>
      </c>
      <c r="AK35" s="127"/>
      <c r="AL35" s="127"/>
      <c r="AM35" s="128"/>
      <c r="AN35" s="129"/>
      <c r="AO35" s="130" t="s">
        <v>274</v>
      </c>
      <c r="AP35" s="130"/>
      <c r="AQ35" s="131"/>
      <c r="AR35" s="132"/>
      <c r="AS35" s="133"/>
      <c r="AT35" s="133"/>
      <c r="AU35" s="134"/>
      <c r="AV35" s="207">
        <f t="shared" si="50"/>
        <v>4</v>
      </c>
      <c r="AW35" s="207">
        <f t="shared" si="50"/>
        <v>3</v>
      </c>
      <c r="AX35" s="118">
        <f t="shared" si="50"/>
        <v>0</v>
      </c>
      <c r="AY35" s="118">
        <f t="shared" si="50"/>
        <v>1</v>
      </c>
    </row>
    <row r="36" spans="1:51" ht="15.75" thickBot="1" x14ac:dyDescent="0.25">
      <c r="A36" s="463"/>
      <c r="B36" s="456"/>
      <c r="C36" s="119" t="s">
        <v>93</v>
      </c>
      <c r="D36" s="120">
        <v>1</v>
      </c>
      <c r="E36" s="121"/>
      <c r="F36" s="121"/>
      <c r="G36" s="122"/>
      <c r="H36" s="123"/>
      <c r="I36" s="124" t="s">
        <v>274</v>
      </c>
      <c r="J36" s="124"/>
      <c r="K36" s="125"/>
      <c r="L36" s="126"/>
      <c r="M36" s="127" t="s">
        <v>274</v>
      </c>
      <c r="N36" s="127"/>
      <c r="O36" s="128"/>
      <c r="P36" s="129"/>
      <c r="Q36" s="130"/>
      <c r="R36" s="130"/>
      <c r="S36" s="131"/>
      <c r="T36" s="132" t="s">
        <v>274</v>
      </c>
      <c r="U36" s="133"/>
      <c r="V36" s="133"/>
      <c r="W36" s="134"/>
      <c r="X36" s="135"/>
      <c r="Y36" s="136" t="s">
        <v>274</v>
      </c>
      <c r="Z36" s="136"/>
      <c r="AA36" s="137"/>
      <c r="AB36" s="138"/>
      <c r="AC36" s="139" t="s">
        <v>274</v>
      </c>
      <c r="AD36" s="139"/>
      <c r="AE36" s="140"/>
      <c r="AF36" s="123"/>
      <c r="AG36" s="124"/>
      <c r="AH36" s="124"/>
      <c r="AI36" s="125"/>
      <c r="AJ36" s="141" t="s">
        <v>274</v>
      </c>
      <c r="AK36" s="127"/>
      <c r="AL36" s="127"/>
      <c r="AM36" s="128"/>
      <c r="AN36" s="129"/>
      <c r="AO36" s="130"/>
      <c r="AP36" s="130" t="s">
        <v>274</v>
      </c>
      <c r="AQ36" s="131"/>
      <c r="AR36" s="132"/>
      <c r="AS36" s="133"/>
      <c r="AT36" s="133"/>
      <c r="AU36" s="134"/>
      <c r="AV36" s="118">
        <f t="shared" si="50"/>
        <v>3</v>
      </c>
      <c r="AW36" s="142">
        <f t="shared" si="50"/>
        <v>4</v>
      </c>
      <c r="AX36" s="118">
        <f t="shared" si="50"/>
        <v>1</v>
      </c>
      <c r="AY36" s="118">
        <f t="shared" si="50"/>
        <v>0</v>
      </c>
    </row>
    <row r="37" spans="1:51" ht="15.75" thickBot="1" x14ac:dyDescent="0.25">
      <c r="A37" s="463"/>
      <c r="B37" s="456"/>
      <c r="C37" s="119" t="s">
        <v>370</v>
      </c>
      <c r="D37" s="120"/>
      <c r="E37" s="121"/>
      <c r="F37" s="121">
        <v>3</v>
      </c>
      <c r="G37" s="122"/>
      <c r="H37" s="123"/>
      <c r="I37" s="124"/>
      <c r="J37" s="124" t="s">
        <v>274</v>
      </c>
      <c r="K37" s="125"/>
      <c r="L37" s="126"/>
      <c r="M37" s="127" t="s">
        <v>274</v>
      </c>
      <c r="N37" s="127"/>
      <c r="O37" s="128"/>
      <c r="P37" s="129"/>
      <c r="Q37" s="130"/>
      <c r="R37" s="130"/>
      <c r="S37" s="131"/>
      <c r="T37" s="132"/>
      <c r="U37" s="133" t="s">
        <v>274</v>
      </c>
      <c r="V37" s="133"/>
      <c r="W37" s="134"/>
      <c r="X37" s="135" t="s">
        <v>274</v>
      </c>
      <c r="Y37" s="136"/>
      <c r="Z37" s="136"/>
      <c r="AA37" s="137"/>
      <c r="AB37" s="138"/>
      <c r="AC37" s="139" t="s">
        <v>274</v>
      </c>
      <c r="AD37" s="139"/>
      <c r="AE37" s="140"/>
      <c r="AF37" s="123"/>
      <c r="AG37" s="124"/>
      <c r="AH37" s="124"/>
      <c r="AI37" s="125"/>
      <c r="AJ37" s="141" t="s">
        <v>274</v>
      </c>
      <c r="AK37" s="127"/>
      <c r="AL37" s="127"/>
      <c r="AM37" s="128"/>
      <c r="AN37" s="129"/>
      <c r="AO37" s="130"/>
      <c r="AP37" s="130"/>
      <c r="AQ37" s="131" t="s">
        <v>274</v>
      </c>
      <c r="AR37" s="132"/>
      <c r="AS37" s="133"/>
      <c r="AT37" s="133"/>
      <c r="AU37" s="134"/>
      <c r="AV37" s="118">
        <f t="shared" si="50"/>
        <v>2</v>
      </c>
      <c r="AW37" s="142">
        <f t="shared" si="50"/>
        <v>3</v>
      </c>
      <c r="AX37" s="118">
        <f t="shared" si="50"/>
        <v>2</v>
      </c>
      <c r="AY37" s="118">
        <f t="shared" si="50"/>
        <v>1</v>
      </c>
    </row>
    <row r="38" spans="1:51" ht="15.75" thickBot="1" x14ac:dyDescent="0.25">
      <c r="A38" s="463"/>
      <c r="B38" s="456"/>
      <c r="C38" s="119" t="s">
        <v>95</v>
      </c>
      <c r="D38" s="120"/>
      <c r="E38" s="121">
        <v>2</v>
      </c>
      <c r="F38" s="121"/>
      <c r="G38" s="122"/>
      <c r="H38" s="123"/>
      <c r="I38" s="124"/>
      <c r="J38" s="124"/>
      <c r="K38" s="125" t="s">
        <v>274</v>
      </c>
      <c r="L38" s="126"/>
      <c r="M38" s="127"/>
      <c r="N38" s="127" t="s">
        <v>274</v>
      </c>
      <c r="O38" s="128"/>
      <c r="P38" s="129"/>
      <c r="Q38" s="130"/>
      <c r="R38" s="130"/>
      <c r="S38" s="131"/>
      <c r="T38" s="132"/>
      <c r="U38" s="133" t="s">
        <v>274</v>
      </c>
      <c r="V38" s="133"/>
      <c r="W38" s="134"/>
      <c r="X38" s="135"/>
      <c r="Y38" s="136"/>
      <c r="Z38" s="136" t="s">
        <v>274</v>
      </c>
      <c r="AA38" s="137"/>
      <c r="AB38" s="138"/>
      <c r="AC38" s="139" t="s">
        <v>274</v>
      </c>
      <c r="AD38" s="139"/>
      <c r="AE38" s="140"/>
      <c r="AF38" s="123"/>
      <c r="AG38" s="124"/>
      <c r="AH38" s="124"/>
      <c r="AI38" s="125"/>
      <c r="AJ38" s="141" t="s">
        <v>274</v>
      </c>
      <c r="AK38" s="127"/>
      <c r="AL38" s="127"/>
      <c r="AM38" s="128"/>
      <c r="AN38" s="129"/>
      <c r="AO38" s="130"/>
      <c r="AP38" s="130"/>
      <c r="AQ38" s="131" t="s">
        <v>274</v>
      </c>
      <c r="AR38" s="132"/>
      <c r="AS38" s="133"/>
      <c r="AT38" s="133"/>
      <c r="AU38" s="134"/>
      <c r="AV38" s="118">
        <f t="shared" si="50"/>
        <v>1</v>
      </c>
      <c r="AW38" s="118">
        <f t="shared" si="50"/>
        <v>3</v>
      </c>
      <c r="AX38" s="118">
        <f t="shared" si="50"/>
        <v>2</v>
      </c>
      <c r="AY38" s="118">
        <f t="shared" si="50"/>
        <v>2</v>
      </c>
    </row>
    <row r="39" spans="1:51" ht="15.75" thickBot="1" x14ac:dyDescent="0.25">
      <c r="A39" s="463"/>
      <c r="B39" s="456"/>
      <c r="C39" s="119" t="s">
        <v>96</v>
      </c>
      <c r="D39" s="120"/>
      <c r="E39" s="121"/>
      <c r="F39" s="121">
        <v>3</v>
      </c>
      <c r="G39" s="122"/>
      <c r="H39" s="123"/>
      <c r="I39" s="124"/>
      <c r="J39" s="124" t="s">
        <v>274</v>
      </c>
      <c r="K39" s="125"/>
      <c r="L39" s="126" t="s">
        <v>274</v>
      </c>
      <c r="M39" s="127"/>
      <c r="N39" s="127"/>
      <c r="O39" s="128"/>
      <c r="P39" s="129"/>
      <c r="Q39" s="130"/>
      <c r="R39" s="130"/>
      <c r="S39" s="131"/>
      <c r="T39" s="132" t="s">
        <v>274</v>
      </c>
      <c r="U39" s="133"/>
      <c r="V39" s="133"/>
      <c r="W39" s="134"/>
      <c r="X39" s="135"/>
      <c r="Y39" s="136" t="s">
        <v>274</v>
      </c>
      <c r="Z39" s="136"/>
      <c r="AA39" s="137"/>
      <c r="AB39" s="138"/>
      <c r="AC39" s="139" t="s">
        <v>274</v>
      </c>
      <c r="AD39" s="139"/>
      <c r="AE39" s="140"/>
      <c r="AF39" s="123"/>
      <c r="AG39" s="124"/>
      <c r="AH39" s="124"/>
      <c r="AI39" s="125"/>
      <c r="AJ39" s="141" t="s">
        <v>274</v>
      </c>
      <c r="AK39" s="127"/>
      <c r="AL39" s="127"/>
      <c r="AM39" s="128"/>
      <c r="AN39" s="129"/>
      <c r="AO39" s="130"/>
      <c r="AP39" s="130"/>
      <c r="AQ39" s="131" t="s">
        <v>274</v>
      </c>
      <c r="AR39" s="132"/>
      <c r="AS39" s="133"/>
      <c r="AT39" s="133"/>
      <c r="AU39" s="134"/>
      <c r="AV39" s="207">
        <f t="shared" si="50"/>
        <v>3</v>
      </c>
      <c r="AW39" s="207">
        <f t="shared" si="50"/>
        <v>2</v>
      </c>
      <c r="AX39" s="118">
        <f t="shared" si="50"/>
        <v>2</v>
      </c>
      <c r="AY39" s="118">
        <f t="shared" si="50"/>
        <v>1</v>
      </c>
    </row>
    <row r="40" spans="1:51" ht="15.75" thickBot="1" x14ac:dyDescent="0.25">
      <c r="A40" s="463"/>
      <c r="B40" s="456"/>
      <c r="C40" s="119" t="s">
        <v>371</v>
      </c>
      <c r="D40" s="120"/>
      <c r="E40" s="121">
        <v>2</v>
      </c>
      <c r="F40" s="121"/>
      <c r="G40" s="122"/>
      <c r="H40" s="123"/>
      <c r="I40" s="124"/>
      <c r="J40" s="124"/>
      <c r="K40" s="125" t="s">
        <v>274</v>
      </c>
      <c r="L40" s="126" t="s">
        <v>274</v>
      </c>
      <c r="M40" s="127"/>
      <c r="N40" s="127"/>
      <c r="O40" s="128"/>
      <c r="P40" s="129"/>
      <c r="Q40" s="130"/>
      <c r="R40" s="130"/>
      <c r="S40" s="131"/>
      <c r="T40" s="132"/>
      <c r="U40" s="133" t="s">
        <v>274</v>
      </c>
      <c r="V40" s="133"/>
      <c r="W40" s="134"/>
      <c r="X40" s="135"/>
      <c r="Y40" s="136" t="s">
        <v>274</v>
      </c>
      <c r="Z40" s="136"/>
      <c r="AA40" s="137"/>
      <c r="AB40" s="138"/>
      <c r="AC40" s="139" t="s">
        <v>274</v>
      </c>
      <c r="AD40" s="139"/>
      <c r="AE40" s="140"/>
      <c r="AF40" s="123"/>
      <c r="AG40" s="124"/>
      <c r="AH40" s="124"/>
      <c r="AI40" s="125"/>
      <c r="AJ40" s="141" t="s">
        <v>274</v>
      </c>
      <c r="AK40" s="127"/>
      <c r="AL40" s="127"/>
      <c r="AM40" s="128"/>
      <c r="AN40" s="129"/>
      <c r="AO40" s="130"/>
      <c r="AP40" s="130" t="s">
        <v>274</v>
      </c>
      <c r="AQ40" s="131"/>
      <c r="AR40" s="132"/>
      <c r="AS40" s="133"/>
      <c r="AT40" s="133"/>
      <c r="AU40" s="134"/>
      <c r="AV40" s="207">
        <f t="shared" si="50"/>
        <v>2</v>
      </c>
      <c r="AW40" s="207">
        <f t="shared" si="50"/>
        <v>4</v>
      </c>
      <c r="AX40" s="118">
        <f t="shared" si="50"/>
        <v>1</v>
      </c>
      <c r="AY40" s="118">
        <f t="shared" si="50"/>
        <v>1</v>
      </c>
    </row>
    <row r="41" spans="1:51" ht="15.75" thickBot="1" x14ac:dyDescent="0.25">
      <c r="A41" s="463"/>
      <c r="B41" s="456"/>
      <c r="C41" s="119" t="s">
        <v>372</v>
      </c>
      <c r="D41" s="120"/>
      <c r="E41" s="121">
        <v>2</v>
      </c>
      <c r="F41" s="121"/>
      <c r="G41" s="122"/>
      <c r="H41" s="123"/>
      <c r="I41" s="124"/>
      <c r="J41" s="124" t="s">
        <v>274</v>
      </c>
      <c r="K41" s="125"/>
      <c r="L41" s="126" t="s">
        <v>274</v>
      </c>
      <c r="M41" s="127"/>
      <c r="N41" s="127"/>
      <c r="O41" s="128"/>
      <c r="P41" s="129"/>
      <c r="Q41" s="130"/>
      <c r="R41" s="130"/>
      <c r="S41" s="131"/>
      <c r="T41" s="132" t="s">
        <v>274</v>
      </c>
      <c r="U41" s="133"/>
      <c r="V41" s="133"/>
      <c r="W41" s="134"/>
      <c r="X41" s="135" t="s">
        <v>274</v>
      </c>
      <c r="Y41" s="136"/>
      <c r="Z41" s="136"/>
      <c r="AA41" s="137"/>
      <c r="AB41" s="138" t="s">
        <v>274</v>
      </c>
      <c r="AC41" s="139"/>
      <c r="AD41" s="139"/>
      <c r="AE41" s="140"/>
      <c r="AF41" s="123"/>
      <c r="AG41" s="124"/>
      <c r="AH41" s="124"/>
      <c r="AI41" s="125"/>
      <c r="AJ41" s="141" t="s">
        <v>274</v>
      </c>
      <c r="AK41" s="127"/>
      <c r="AL41" s="127"/>
      <c r="AM41" s="128"/>
      <c r="AN41" s="129"/>
      <c r="AO41" s="130"/>
      <c r="AP41" s="130" t="s">
        <v>274</v>
      </c>
      <c r="AQ41" s="131"/>
      <c r="AR41" s="132"/>
      <c r="AS41" s="133"/>
      <c r="AT41" s="133"/>
      <c r="AU41" s="134"/>
      <c r="AV41" s="142">
        <f t="shared" si="50"/>
        <v>5</v>
      </c>
      <c r="AW41" s="118">
        <f t="shared" si="50"/>
        <v>1</v>
      </c>
      <c r="AX41" s="118">
        <f t="shared" si="50"/>
        <v>2</v>
      </c>
      <c r="AY41" s="118">
        <f t="shared" si="50"/>
        <v>0</v>
      </c>
    </row>
    <row r="42" spans="1:51" ht="15.75" thickBot="1" x14ac:dyDescent="0.25">
      <c r="A42" s="463"/>
      <c r="B42" s="456"/>
      <c r="C42" s="143" t="s">
        <v>99</v>
      </c>
      <c r="D42" s="71"/>
      <c r="E42" s="72"/>
      <c r="F42" s="72">
        <v>3</v>
      </c>
      <c r="G42" s="73"/>
      <c r="H42" s="144"/>
      <c r="I42" s="145"/>
      <c r="J42" s="145" t="s">
        <v>274</v>
      </c>
      <c r="K42" s="146"/>
      <c r="L42" s="147"/>
      <c r="M42" s="148" t="s">
        <v>274</v>
      </c>
      <c r="N42" s="148"/>
      <c r="O42" s="149"/>
      <c r="P42" s="150"/>
      <c r="Q42" s="151"/>
      <c r="R42" s="151"/>
      <c r="S42" s="152"/>
      <c r="T42" s="153" t="s">
        <v>274</v>
      </c>
      <c r="U42" s="154"/>
      <c r="V42" s="154"/>
      <c r="W42" s="155"/>
      <c r="X42" s="156" t="s">
        <v>274</v>
      </c>
      <c r="Y42" s="157"/>
      <c r="Z42" s="157"/>
      <c r="AA42" s="158"/>
      <c r="AB42" s="159"/>
      <c r="AC42" s="160" t="s">
        <v>274</v>
      </c>
      <c r="AD42" s="160"/>
      <c r="AE42" s="161"/>
      <c r="AF42" s="144"/>
      <c r="AG42" s="145"/>
      <c r="AH42" s="145"/>
      <c r="AI42" s="146"/>
      <c r="AJ42" s="162" t="s">
        <v>274</v>
      </c>
      <c r="AK42" s="148"/>
      <c r="AL42" s="148"/>
      <c r="AM42" s="149"/>
      <c r="AN42" s="150"/>
      <c r="AO42" s="151"/>
      <c r="AP42" s="151"/>
      <c r="AQ42" s="152" t="s">
        <v>274</v>
      </c>
      <c r="AR42" s="153"/>
      <c r="AS42" s="154"/>
      <c r="AT42" s="154"/>
      <c r="AU42" s="155"/>
      <c r="AV42" s="207">
        <f t="shared" si="50"/>
        <v>3</v>
      </c>
      <c r="AW42" s="207">
        <f t="shared" si="50"/>
        <v>2</v>
      </c>
      <c r="AX42" s="118">
        <f t="shared" si="50"/>
        <v>2</v>
      </c>
      <c r="AY42" s="118">
        <f t="shared" si="50"/>
        <v>1</v>
      </c>
    </row>
    <row r="43" spans="1:51" ht="15.75" thickBot="1" x14ac:dyDescent="0.25">
      <c r="A43" s="463"/>
      <c r="B43" s="163" t="s">
        <v>360</v>
      </c>
      <c r="C43" s="205" t="str">
        <f>B34</f>
        <v>CLIMA ESCOLAR</v>
      </c>
      <c r="D43" s="285">
        <f>COUNT(D34:D42)+COUNTIFS(D34:D42,"X")</f>
        <v>2</v>
      </c>
      <c r="E43" s="164">
        <f t="shared" ref="E43:AA43" si="51">COUNT(E34:E42)+COUNTIFS(E34:E42,"X")</f>
        <v>3</v>
      </c>
      <c r="F43" s="164">
        <f t="shared" si="51"/>
        <v>4</v>
      </c>
      <c r="G43" s="165">
        <f t="shared" si="51"/>
        <v>0</v>
      </c>
      <c r="H43" s="166">
        <f t="shared" si="51"/>
        <v>0</v>
      </c>
      <c r="I43" s="167">
        <f t="shared" si="51"/>
        <v>1</v>
      </c>
      <c r="J43" s="167">
        <f t="shared" si="51"/>
        <v>4</v>
      </c>
      <c r="K43" s="168">
        <f t="shared" si="51"/>
        <v>4</v>
      </c>
      <c r="L43" s="169">
        <f t="shared" si="51"/>
        <v>4</v>
      </c>
      <c r="M43" s="170">
        <f>COUNT(M34:M42)+COUNTIFS(M34:M42,"X")</f>
        <v>3</v>
      </c>
      <c r="N43" s="170">
        <f t="shared" si="51"/>
        <v>2</v>
      </c>
      <c r="O43" s="171">
        <f t="shared" si="51"/>
        <v>0</v>
      </c>
      <c r="P43" s="172">
        <f t="shared" si="51"/>
        <v>0</v>
      </c>
      <c r="Q43" s="173">
        <f t="shared" si="51"/>
        <v>0</v>
      </c>
      <c r="R43" s="173">
        <f t="shared" si="51"/>
        <v>0</v>
      </c>
      <c r="S43" s="174">
        <f t="shared" si="51"/>
        <v>0</v>
      </c>
      <c r="T43" s="175">
        <f t="shared" si="51"/>
        <v>5</v>
      </c>
      <c r="U43" s="176">
        <f t="shared" si="51"/>
        <v>3</v>
      </c>
      <c r="V43" s="176">
        <f t="shared" si="51"/>
        <v>1</v>
      </c>
      <c r="W43" s="177">
        <f t="shared" si="51"/>
        <v>0</v>
      </c>
      <c r="X43" s="178">
        <f t="shared" si="51"/>
        <v>3</v>
      </c>
      <c r="Y43" s="179">
        <f t="shared" si="51"/>
        <v>5</v>
      </c>
      <c r="Z43" s="179">
        <f t="shared" si="51"/>
        <v>1</v>
      </c>
      <c r="AA43" s="180">
        <f t="shared" si="51"/>
        <v>0</v>
      </c>
      <c r="AB43" s="181">
        <f>COUNT(AB34:AB42)+COUNTIFS(AB34:AB42,"X")</f>
        <v>1</v>
      </c>
      <c r="AC43" s="181">
        <f t="shared" ref="AC43:AJ43" si="52">COUNT(AC34:AC42)+COUNTIFS(AC34:AC42,"X")</f>
        <v>8</v>
      </c>
      <c r="AD43" s="181">
        <f t="shared" si="52"/>
        <v>0</v>
      </c>
      <c r="AE43" s="181">
        <f t="shared" si="52"/>
        <v>0</v>
      </c>
      <c r="AF43" s="166">
        <f t="shared" si="52"/>
        <v>0</v>
      </c>
      <c r="AG43" s="167">
        <f t="shared" si="52"/>
        <v>0</v>
      </c>
      <c r="AH43" s="167">
        <f t="shared" si="52"/>
        <v>0</v>
      </c>
      <c r="AI43" s="168">
        <f t="shared" si="52"/>
        <v>0</v>
      </c>
      <c r="AJ43" s="169">
        <f t="shared" si="52"/>
        <v>9</v>
      </c>
      <c r="AK43" s="170">
        <f>COUNT(AK34:AK42)+COUNTIFS(AK34:AK42,"X")</f>
        <v>0</v>
      </c>
      <c r="AL43" s="170">
        <f t="shared" ref="AL43:AU43" si="53">COUNT(AL34:AL42)+COUNTIFS(AL34:AL42,"X")</f>
        <v>0</v>
      </c>
      <c r="AM43" s="171">
        <f t="shared" si="53"/>
        <v>0</v>
      </c>
      <c r="AN43" s="172">
        <f t="shared" si="53"/>
        <v>0</v>
      </c>
      <c r="AO43" s="173">
        <f t="shared" si="53"/>
        <v>1</v>
      </c>
      <c r="AP43" s="173">
        <f t="shared" si="53"/>
        <v>3</v>
      </c>
      <c r="AQ43" s="174">
        <f t="shared" si="53"/>
        <v>5</v>
      </c>
      <c r="AR43" s="175">
        <f t="shared" si="53"/>
        <v>0</v>
      </c>
      <c r="AS43" s="176">
        <f t="shared" si="53"/>
        <v>0</v>
      </c>
      <c r="AT43" s="176">
        <f t="shared" si="53"/>
        <v>0</v>
      </c>
      <c r="AU43" s="177">
        <f t="shared" si="53"/>
        <v>0</v>
      </c>
      <c r="AV43" s="182">
        <f>AV34+AV35+AV36+AV37+AV38+AV39+AV40+AV41+AV42</f>
        <v>24</v>
      </c>
      <c r="AW43" s="182">
        <f t="shared" ref="AW43:AY43" si="54">AW34+AW35+AW36+AW37+AW38+AW39+AW40+AW41+AW42</f>
        <v>24</v>
      </c>
      <c r="AX43" s="182">
        <f t="shared" si="54"/>
        <v>15</v>
      </c>
      <c r="AY43" s="182">
        <f t="shared" si="54"/>
        <v>9</v>
      </c>
    </row>
    <row r="44" spans="1:51" ht="15.75" thickBot="1" x14ac:dyDescent="0.25">
      <c r="A44" s="463"/>
      <c r="B44" s="456" t="s">
        <v>266</v>
      </c>
      <c r="C44" s="183" t="s">
        <v>74</v>
      </c>
      <c r="D44" s="184"/>
      <c r="E44" s="185">
        <v>2</v>
      </c>
      <c r="F44" s="185"/>
      <c r="G44" s="186"/>
      <c r="H44" s="187"/>
      <c r="I44" s="188"/>
      <c r="J44" s="188"/>
      <c r="K44" s="189" t="s">
        <v>274</v>
      </c>
      <c r="L44" s="190"/>
      <c r="M44" s="191" t="s">
        <v>274</v>
      </c>
      <c r="N44" s="191"/>
      <c r="O44" s="192"/>
      <c r="P44" s="193"/>
      <c r="Q44" s="194"/>
      <c r="R44" s="194"/>
      <c r="S44" s="195"/>
      <c r="T44" s="196" t="s">
        <v>274</v>
      </c>
      <c r="U44" s="197"/>
      <c r="V44" s="197"/>
      <c r="W44" s="198"/>
      <c r="X44" s="199"/>
      <c r="Y44" s="200" t="s">
        <v>274</v>
      </c>
      <c r="Z44" s="200"/>
      <c r="AA44" s="201"/>
      <c r="AB44" s="202"/>
      <c r="AC44" s="203"/>
      <c r="AD44" s="203" t="s">
        <v>274</v>
      </c>
      <c r="AE44" s="204"/>
      <c r="AF44" s="187"/>
      <c r="AG44" s="188"/>
      <c r="AH44" s="188"/>
      <c r="AI44" s="189"/>
      <c r="AJ44" s="206" t="s">
        <v>274</v>
      </c>
      <c r="AK44" s="191"/>
      <c r="AL44" s="191"/>
      <c r="AM44" s="192"/>
      <c r="AN44" s="193"/>
      <c r="AO44" s="194"/>
      <c r="AP44" s="194" t="s">
        <v>274</v>
      </c>
      <c r="AQ44" s="195"/>
      <c r="AR44" s="196"/>
      <c r="AS44" s="197"/>
      <c r="AT44" s="197"/>
      <c r="AU44" s="198"/>
      <c r="AV44" s="118">
        <f t="shared" ref="AV44:AY47" si="55">COUNTA(D44,H44,L44,P44,T44,X44,AB44,AF44,AJ44,AN44,AR44)</f>
        <v>2</v>
      </c>
      <c r="AW44" s="142">
        <f t="shared" si="55"/>
        <v>3</v>
      </c>
      <c r="AX44" s="118">
        <f t="shared" si="55"/>
        <v>2</v>
      </c>
      <c r="AY44" s="118">
        <f t="shared" si="55"/>
        <v>1</v>
      </c>
    </row>
    <row r="45" spans="1:51" ht="15.75" thickBot="1" x14ac:dyDescent="0.25">
      <c r="A45" s="463"/>
      <c r="B45" s="456"/>
      <c r="C45" s="119" t="s">
        <v>100</v>
      </c>
      <c r="D45" s="120"/>
      <c r="E45" s="121"/>
      <c r="F45" s="121">
        <v>3</v>
      </c>
      <c r="G45" s="122"/>
      <c r="H45" s="123"/>
      <c r="I45" s="124"/>
      <c r="J45" s="124"/>
      <c r="K45" s="125" t="s">
        <v>274</v>
      </c>
      <c r="L45" s="126"/>
      <c r="M45" s="127" t="s">
        <v>274</v>
      </c>
      <c r="N45" s="127"/>
      <c r="O45" s="128"/>
      <c r="P45" s="129"/>
      <c r="Q45" s="130"/>
      <c r="R45" s="130"/>
      <c r="S45" s="131"/>
      <c r="T45" s="132" t="s">
        <v>274</v>
      </c>
      <c r="U45" s="133"/>
      <c r="V45" s="133"/>
      <c r="W45" s="134"/>
      <c r="X45" s="135"/>
      <c r="Y45" s="136" t="s">
        <v>274</v>
      </c>
      <c r="Z45" s="136"/>
      <c r="AA45" s="137"/>
      <c r="AB45" s="138"/>
      <c r="AC45" s="139" t="s">
        <v>274</v>
      </c>
      <c r="AD45" s="139"/>
      <c r="AE45" s="140"/>
      <c r="AF45" s="123"/>
      <c r="AG45" s="124"/>
      <c r="AH45" s="124"/>
      <c r="AI45" s="125"/>
      <c r="AJ45" s="141" t="s">
        <v>274</v>
      </c>
      <c r="AK45" s="127"/>
      <c r="AL45" s="127"/>
      <c r="AM45" s="128"/>
      <c r="AN45" s="129"/>
      <c r="AO45" s="130"/>
      <c r="AP45" s="130" t="s">
        <v>274</v>
      </c>
      <c r="AQ45" s="131"/>
      <c r="AR45" s="132"/>
      <c r="AS45" s="133"/>
      <c r="AT45" s="133"/>
      <c r="AU45" s="134"/>
      <c r="AV45" s="118">
        <f t="shared" si="55"/>
        <v>2</v>
      </c>
      <c r="AW45" s="142">
        <f t="shared" si="55"/>
        <v>3</v>
      </c>
      <c r="AX45" s="118">
        <f t="shared" si="55"/>
        <v>2</v>
      </c>
      <c r="AY45" s="118">
        <f t="shared" si="55"/>
        <v>1</v>
      </c>
    </row>
    <row r="46" spans="1:51" ht="15.75" thickBot="1" x14ac:dyDescent="0.25">
      <c r="A46" s="463"/>
      <c r="B46" s="456"/>
      <c r="C46" s="119" t="s">
        <v>101</v>
      </c>
      <c r="D46" s="120">
        <v>1</v>
      </c>
      <c r="E46" s="121"/>
      <c r="F46" s="121"/>
      <c r="G46" s="122"/>
      <c r="H46" s="123"/>
      <c r="I46" s="124"/>
      <c r="J46" s="124" t="s">
        <v>274</v>
      </c>
      <c r="K46" s="125"/>
      <c r="L46" s="126" t="s">
        <v>274</v>
      </c>
      <c r="M46" s="127"/>
      <c r="N46" s="127"/>
      <c r="O46" s="128"/>
      <c r="P46" s="129"/>
      <c r="Q46" s="130"/>
      <c r="R46" s="130"/>
      <c r="S46" s="131"/>
      <c r="T46" s="132"/>
      <c r="U46" s="133" t="s">
        <v>274</v>
      </c>
      <c r="V46" s="133"/>
      <c r="W46" s="134"/>
      <c r="X46" s="135"/>
      <c r="Y46" s="136"/>
      <c r="Z46" s="136" t="s">
        <v>274</v>
      </c>
      <c r="AA46" s="137"/>
      <c r="AB46" s="138"/>
      <c r="AC46" s="139" t="s">
        <v>274</v>
      </c>
      <c r="AD46" s="139"/>
      <c r="AE46" s="140"/>
      <c r="AF46" s="123"/>
      <c r="AG46" s="124"/>
      <c r="AH46" s="124"/>
      <c r="AI46" s="125"/>
      <c r="AJ46" s="141" t="s">
        <v>274</v>
      </c>
      <c r="AK46" s="127"/>
      <c r="AL46" s="127"/>
      <c r="AM46" s="128"/>
      <c r="AN46" s="129"/>
      <c r="AO46" s="130"/>
      <c r="AP46" s="130"/>
      <c r="AQ46" s="131" t="s">
        <v>274</v>
      </c>
      <c r="AR46" s="132"/>
      <c r="AS46" s="133"/>
      <c r="AT46" s="133"/>
      <c r="AU46" s="134"/>
      <c r="AV46" s="118">
        <f t="shared" si="55"/>
        <v>3</v>
      </c>
      <c r="AW46" s="118">
        <f t="shared" si="55"/>
        <v>2</v>
      </c>
      <c r="AX46" s="118">
        <f t="shared" si="55"/>
        <v>2</v>
      </c>
      <c r="AY46" s="118">
        <f t="shared" si="55"/>
        <v>1</v>
      </c>
    </row>
    <row r="47" spans="1:51" ht="15.75" thickBot="1" x14ac:dyDescent="0.25">
      <c r="A47" s="463"/>
      <c r="B47" s="456"/>
      <c r="C47" s="143" t="s">
        <v>373</v>
      </c>
      <c r="D47" s="71">
        <v>1</v>
      </c>
      <c r="E47" s="72"/>
      <c r="F47" s="72"/>
      <c r="G47" s="73"/>
      <c r="H47" s="144"/>
      <c r="I47" s="145"/>
      <c r="J47" s="145" t="s">
        <v>274</v>
      </c>
      <c r="K47" s="146"/>
      <c r="L47" s="208"/>
      <c r="M47" s="209"/>
      <c r="N47" s="209"/>
      <c r="O47" s="210"/>
      <c r="P47" s="150"/>
      <c r="Q47" s="151"/>
      <c r="R47" s="151"/>
      <c r="S47" s="152"/>
      <c r="T47" s="153" t="s">
        <v>274</v>
      </c>
      <c r="U47" s="154"/>
      <c r="V47" s="154"/>
      <c r="W47" s="155"/>
      <c r="X47" s="156" t="s">
        <v>274</v>
      </c>
      <c r="Y47" s="157"/>
      <c r="Z47" s="157"/>
      <c r="AA47" s="158"/>
      <c r="AB47" s="159" t="s">
        <v>274</v>
      </c>
      <c r="AC47" s="160"/>
      <c r="AD47" s="160"/>
      <c r="AE47" s="161"/>
      <c r="AF47" s="144"/>
      <c r="AG47" s="145"/>
      <c r="AH47" s="145"/>
      <c r="AI47" s="146"/>
      <c r="AJ47" s="162" t="s">
        <v>274</v>
      </c>
      <c r="AK47" s="148"/>
      <c r="AL47" s="148"/>
      <c r="AM47" s="149"/>
      <c r="AN47" s="150"/>
      <c r="AO47" s="151"/>
      <c r="AP47" s="151" t="s">
        <v>274</v>
      </c>
      <c r="AQ47" s="152"/>
      <c r="AR47" s="153"/>
      <c r="AS47" s="154"/>
      <c r="AT47" s="154"/>
      <c r="AU47" s="155"/>
      <c r="AV47" s="207">
        <f t="shared" si="55"/>
        <v>5</v>
      </c>
      <c r="AW47" s="207">
        <f t="shared" si="55"/>
        <v>0</v>
      </c>
      <c r="AX47" s="118">
        <f t="shared" si="55"/>
        <v>2</v>
      </c>
      <c r="AY47" s="118">
        <f t="shared" si="55"/>
        <v>0</v>
      </c>
    </row>
    <row r="48" spans="1:51" ht="15.75" thickBot="1" x14ac:dyDescent="0.25">
      <c r="A48" s="463"/>
      <c r="B48" s="163" t="s">
        <v>360</v>
      </c>
      <c r="C48" s="205" t="str">
        <f>B44</f>
        <v>RELACIONES CON EL ENTORNO</v>
      </c>
      <c r="D48" s="285">
        <f>COUNT(D44:D47)+COUNTIFS(D44:D47,"X")</f>
        <v>2</v>
      </c>
      <c r="E48" s="164">
        <f t="shared" ref="E48:AA48" si="56">COUNT(E44:E47)+COUNTIFS(E44:E47,"X")</f>
        <v>1</v>
      </c>
      <c r="F48" s="164">
        <f t="shared" si="56"/>
        <v>1</v>
      </c>
      <c r="G48" s="165">
        <f t="shared" si="56"/>
        <v>0</v>
      </c>
      <c r="H48" s="166">
        <f t="shared" si="56"/>
        <v>0</v>
      </c>
      <c r="I48" s="167">
        <f t="shared" si="56"/>
        <v>0</v>
      </c>
      <c r="J48" s="167">
        <f t="shared" si="56"/>
        <v>2</v>
      </c>
      <c r="K48" s="168">
        <f t="shared" si="56"/>
        <v>2</v>
      </c>
      <c r="L48" s="169">
        <f t="shared" si="56"/>
        <v>1</v>
      </c>
      <c r="M48" s="170">
        <f t="shared" si="56"/>
        <v>2</v>
      </c>
      <c r="N48" s="170">
        <f t="shared" si="56"/>
        <v>0</v>
      </c>
      <c r="O48" s="171">
        <f t="shared" si="56"/>
        <v>0</v>
      </c>
      <c r="P48" s="172">
        <f t="shared" si="56"/>
        <v>0</v>
      </c>
      <c r="Q48" s="173">
        <f t="shared" si="56"/>
        <v>0</v>
      </c>
      <c r="R48" s="173">
        <f t="shared" si="56"/>
        <v>0</v>
      </c>
      <c r="S48" s="174">
        <f t="shared" si="56"/>
        <v>0</v>
      </c>
      <c r="T48" s="175">
        <f t="shared" si="56"/>
        <v>3</v>
      </c>
      <c r="U48" s="176">
        <f t="shared" si="56"/>
        <v>1</v>
      </c>
      <c r="V48" s="176">
        <f t="shared" si="56"/>
        <v>0</v>
      </c>
      <c r="W48" s="177">
        <f t="shared" si="56"/>
        <v>0</v>
      </c>
      <c r="X48" s="178">
        <f t="shared" si="56"/>
        <v>1</v>
      </c>
      <c r="Y48" s="179">
        <f t="shared" si="56"/>
        <v>2</v>
      </c>
      <c r="Z48" s="179">
        <f t="shared" si="56"/>
        <v>1</v>
      </c>
      <c r="AA48" s="180">
        <f t="shared" si="56"/>
        <v>0</v>
      </c>
      <c r="AB48" s="181">
        <f>COUNT(AB44:AB47)+COUNTIFS(AB44:AB47,"X")</f>
        <v>1</v>
      </c>
      <c r="AC48" s="181">
        <f t="shared" ref="AC48:AU48" si="57">COUNT(AC44:AC47)+COUNTIFS(AC44:AC47,"X")</f>
        <v>2</v>
      </c>
      <c r="AD48" s="181">
        <f t="shared" si="57"/>
        <v>1</v>
      </c>
      <c r="AE48" s="181">
        <f t="shared" si="57"/>
        <v>0</v>
      </c>
      <c r="AF48" s="166">
        <f t="shared" si="57"/>
        <v>0</v>
      </c>
      <c r="AG48" s="167">
        <f t="shared" si="57"/>
        <v>0</v>
      </c>
      <c r="AH48" s="167">
        <f t="shared" si="57"/>
        <v>0</v>
      </c>
      <c r="AI48" s="168">
        <f t="shared" si="57"/>
        <v>0</v>
      </c>
      <c r="AJ48" s="169">
        <f t="shared" si="57"/>
        <v>4</v>
      </c>
      <c r="AK48" s="170">
        <f t="shared" si="57"/>
        <v>0</v>
      </c>
      <c r="AL48" s="170">
        <f t="shared" si="57"/>
        <v>0</v>
      </c>
      <c r="AM48" s="171">
        <f t="shared" si="57"/>
        <v>0</v>
      </c>
      <c r="AN48" s="172">
        <f t="shared" si="57"/>
        <v>0</v>
      </c>
      <c r="AO48" s="173">
        <f t="shared" si="57"/>
        <v>0</v>
      </c>
      <c r="AP48" s="173">
        <f t="shared" si="57"/>
        <v>3</v>
      </c>
      <c r="AQ48" s="174">
        <f t="shared" si="57"/>
        <v>1</v>
      </c>
      <c r="AR48" s="175">
        <f t="shared" si="57"/>
        <v>0</v>
      </c>
      <c r="AS48" s="176">
        <f t="shared" si="57"/>
        <v>0</v>
      </c>
      <c r="AT48" s="176">
        <f t="shared" si="57"/>
        <v>0</v>
      </c>
      <c r="AU48" s="177">
        <f t="shared" si="57"/>
        <v>0</v>
      </c>
      <c r="AV48" s="182">
        <f>AV47+AV46+AV45+AV44</f>
        <v>12</v>
      </c>
      <c r="AW48" s="182">
        <f t="shared" ref="AW48:AY48" si="58">AW47+AW46+AW45+AW44</f>
        <v>8</v>
      </c>
      <c r="AX48" s="182">
        <f t="shared" si="58"/>
        <v>8</v>
      </c>
      <c r="AY48" s="182">
        <f t="shared" si="58"/>
        <v>3</v>
      </c>
    </row>
    <row r="49" spans="1:51" x14ac:dyDescent="0.2">
      <c r="A49" s="463"/>
      <c r="B49" s="286" t="s">
        <v>374</v>
      </c>
      <c r="C49" s="460" t="str">
        <f>A9</f>
        <v>GESTION DIRECTIVA</v>
      </c>
      <c r="D49" s="184">
        <f>D48+D43+D33+D28+D19+D13</f>
        <v>7</v>
      </c>
      <c r="E49" s="185">
        <f t="shared" ref="E49:AA49" si="59">E48+E43+E33+E28+E19+E13</f>
        <v>12</v>
      </c>
      <c r="F49" s="185">
        <f t="shared" si="59"/>
        <v>11</v>
      </c>
      <c r="G49" s="186">
        <f t="shared" si="59"/>
        <v>4</v>
      </c>
      <c r="H49" s="211">
        <f t="shared" si="59"/>
        <v>1</v>
      </c>
      <c r="I49" s="212">
        <f t="shared" si="59"/>
        <v>3</v>
      </c>
      <c r="J49" s="212">
        <f t="shared" si="59"/>
        <v>9</v>
      </c>
      <c r="K49" s="213">
        <f t="shared" si="59"/>
        <v>21</v>
      </c>
      <c r="L49" s="214">
        <f t="shared" si="59"/>
        <v>9</v>
      </c>
      <c r="M49" s="215">
        <f t="shared" si="59"/>
        <v>13</v>
      </c>
      <c r="N49" s="215">
        <f t="shared" si="59"/>
        <v>11</v>
      </c>
      <c r="O49" s="216">
        <f t="shared" si="59"/>
        <v>0</v>
      </c>
      <c r="P49" s="217">
        <f t="shared" si="59"/>
        <v>0</v>
      </c>
      <c r="Q49" s="218">
        <f t="shared" si="59"/>
        <v>0</v>
      </c>
      <c r="R49" s="218">
        <f t="shared" si="59"/>
        <v>0</v>
      </c>
      <c r="S49" s="219">
        <f t="shared" si="59"/>
        <v>0</v>
      </c>
      <c r="T49" s="220">
        <f t="shared" si="59"/>
        <v>20</v>
      </c>
      <c r="U49" s="221">
        <f t="shared" si="59"/>
        <v>11</v>
      </c>
      <c r="V49" s="221">
        <f t="shared" si="59"/>
        <v>3</v>
      </c>
      <c r="W49" s="222">
        <f t="shared" si="59"/>
        <v>0</v>
      </c>
      <c r="X49" s="223">
        <f>X48+X43+X33+X28+X19+X13</f>
        <v>9</v>
      </c>
      <c r="Y49" s="224">
        <f t="shared" si="59"/>
        <v>19</v>
      </c>
      <c r="Z49" s="224">
        <f t="shared" si="59"/>
        <v>6</v>
      </c>
      <c r="AA49" s="225">
        <f t="shared" si="59"/>
        <v>0</v>
      </c>
      <c r="AB49" s="226">
        <f>AB48+AB43+AB33+AB28+AB19+AB13</f>
        <v>6</v>
      </c>
      <c r="AC49" s="227">
        <f t="shared" ref="AC49:AY49" si="60">AC48+AC43+AC33+AC28+AC19+AC13</f>
        <v>17</v>
      </c>
      <c r="AD49" s="227">
        <f t="shared" si="60"/>
        <v>11</v>
      </c>
      <c r="AE49" s="228">
        <f t="shared" si="60"/>
        <v>0</v>
      </c>
      <c r="AF49" s="211">
        <f t="shared" si="60"/>
        <v>0</v>
      </c>
      <c r="AG49" s="212">
        <f t="shared" si="60"/>
        <v>0</v>
      </c>
      <c r="AH49" s="212">
        <f t="shared" si="60"/>
        <v>0</v>
      </c>
      <c r="AI49" s="213">
        <f t="shared" si="60"/>
        <v>0</v>
      </c>
      <c r="AJ49" s="214">
        <f t="shared" si="60"/>
        <v>21</v>
      </c>
      <c r="AK49" s="215">
        <f t="shared" si="60"/>
        <v>3</v>
      </c>
      <c r="AL49" s="215">
        <f t="shared" si="60"/>
        <v>9</v>
      </c>
      <c r="AM49" s="216">
        <f t="shared" si="60"/>
        <v>1</v>
      </c>
      <c r="AN49" s="217">
        <f t="shared" si="60"/>
        <v>0</v>
      </c>
      <c r="AO49" s="218">
        <f t="shared" si="60"/>
        <v>3</v>
      </c>
      <c r="AP49" s="218">
        <f t="shared" si="60"/>
        <v>9</v>
      </c>
      <c r="AQ49" s="219">
        <f t="shared" si="60"/>
        <v>22</v>
      </c>
      <c r="AR49" s="220">
        <f t="shared" si="60"/>
        <v>0</v>
      </c>
      <c r="AS49" s="221">
        <f t="shared" si="60"/>
        <v>0</v>
      </c>
      <c r="AT49" s="221">
        <f t="shared" si="60"/>
        <v>0</v>
      </c>
      <c r="AU49" s="222">
        <f t="shared" si="60"/>
        <v>0</v>
      </c>
      <c r="AV49" s="229">
        <f t="shared" si="60"/>
        <v>73</v>
      </c>
      <c r="AW49" s="230">
        <f t="shared" si="60"/>
        <v>81</v>
      </c>
      <c r="AX49" s="230">
        <f t="shared" si="60"/>
        <v>69</v>
      </c>
      <c r="AY49" s="231">
        <f t="shared" si="60"/>
        <v>48</v>
      </c>
    </row>
    <row r="50" spans="1:51" ht="15.75" thickBot="1" x14ac:dyDescent="0.25">
      <c r="A50" s="464"/>
      <c r="B50" s="289" t="s">
        <v>375</v>
      </c>
      <c r="C50" s="461"/>
      <c r="D50" s="232">
        <f>D49*100%/34</f>
        <v>0.20588235294117646</v>
      </c>
      <c r="E50" s="233">
        <f t="shared" ref="E50:AA50" si="61">E49*100%/34</f>
        <v>0.35294117647058826</v>
      </c>
      <c r="F50" s="233">
        <f t="shared" si="61"/>
        <v>0.3235294117647059</v>
      </c>
      <c r="G50" s="234">
        <f t="shared" si="61"/>
        <v>0.11764705882352941</v>
      </c>
      <c r="H50" s="235">
        <f t="shared" si="61"/>
        <v>2.9411764705882353E-2</v>
      </c>
      <c r="I50" s="236">
        <f t="shared" si="61"/>
        <v>8.8235294117647065E-2</v>
      </c>
      <c r="J50" s="236">
        <f t="shared" si="61"/>
        <v>0.26470588235294118</v>
      </c>
      <c r="K50" s="237">
        <f t="shared" si="61"/>
        <v>0.61764705882352944</v>
      </c>
      <c r="L50" s="238">
        <f t="shared" si="61"/>
        <v>0.26470588235294118</v>
      </c>
      <c r="M50" s="239">
        <f t="shared" si="61"/>
        <v>0.38235294117647056</v>
      </c>
      <c r="N50" s="239">
        <f t="shared" si="61"/>
        <v>0.3235294117647059</v>
      </c>
      <c r="O50" s="240">
        <f t="shared" si="61"/>
        <v>0</v>
      </c>
      <c r="P50" s="241">
        <f t="shared" si="61"/>
        <v>0</v>
      </c>
      <c r="Q50" s="242">
        <f t="shared" si="61"/>
        <v>0</v>
      </c>
      <c r="R50" s="242">
        <f t="shared" si="61"/>
        <v>0</v>
      </c>
      <c r="S50" s="243">
        <f t="shared" si="61"/>
        <v>0</v>
      </c>
      <c r="T50" s="244">
        <f t="shared" si="61"/>
        <v>0.58823529411764708</v>
      </c>
      <c r="U50" s="245">
        <f t="shared" si="61"/>
        <v>0.3235294117647059</v>
      </c>
      <c r="V50" s="245">
        <f t="shared" si="61"/>
        <v>8.8235294117647065E-2</v>
      </c>
      <c r="W50" s="246">
        <f t="shared" si="61"/>
        <v>0</v>
      </c>
      <c r="X50" s="247">
        <f t="shared" si="61"/>
        <v>0.26470588235294118</v>
      </c>
      <c r="Y50" s="248">
        <f t="shared" si="61"/>
        <v>0.55882352941176472</v>
      </c>
      <c r="Z50" s="248">
        <f t="shared" si="61"/>
        <v>0.17647058823529413</v>
      </c>
      <c r="AA50" s="249">
        <f t="shared" si="61"/>
        <v>0</v>
      </c>
      <c r="AB50" s="250">
        <f>AB49*100%/34</f>
        <v>0.17647058823529413</v>
      </c>
      <c r="AC50" s="251">
        <f t="shared" ref="AC50:AY50" si="62">AC49*100%/34</f>
        <v>0.5</v>
      </c>
      <c r="AD50" s="251">
        <f t="shared" si="62"/>
        <v>0.3235294117647059</v>
      </c>
      <c r="AE50" s="252">
        <f t="shared" si="62"/>
        <v>0</v>
      </c>
      <c r="AF50" s="235">
        <f t="shared" si="62"/>
        <v>0</v>
      </c>
      <c r="AG50" s="236">
        <f t="shared" si="62"/>
        <v>0</v>
      </c>
      <c r="AH50" s="236">
        <f t="shared" si="62"/>
        <v>0</v>
      </c>
      <c r="AI50" s="237">
        <f t="shared" si="62"/>
        <v>0</v>
      </c>
      <c r="AJ50" s="238">
        <f t="shared" si="62"/>
        <v>0.61764705882352944</v>
      </c>
      <c r="AK50" s="239">
        <f t="shared" si="62"/>
        <v>8.8235294117647065E-2</v>
      </c>
      <c r="AL50" s="239">
        <f t="shared" si="62"/>
        <v>0.26470588235294118</v>
      </c>
      <c r="AM50" s="240">
        <f t="shared" si="62"/>
        <v>2.9411764705882353E-2</v>
      </c>
      <c r="AN50" s="241">
        <f t="shared" si="62"/>
        <v>0</v>
      </c>
      <c r="AO50" s="242">
        <f t="shared" si="62"/>
        <v>8.8235294117647065E-2</v>
      </c>
      <c r="AP50" s="242">
        <f t="shared" si="62"/>
        <v>0.26470588235294118</v>
      </c>
      <c r="AQ50" s="243">
        <f t="shared" si="62"/>
        <v>0.6470588235294118</v>
      </c>
      <c r="AR50" s="244">
        <f t="shared" si="62"/>
        <v>0</v>
      </c>
      <c r="AS50" s="245">
        <f t="shared" si="62"/>
        <v>0</v>
      </c>
      <c r="AT50" s="245">
        <f t="shared" si="62"/>
        <v>0</v>
      </c>
      <c r="AU50" s="246">
        <f t="shared" si="62"/>
        <v>0</v>
      </c>
      <c r="AV50" s="253">
        <f t="shared" si="62"/>
        <v>2.1470588235294117</v>
      </c>
      <c r="AW50" s="254">
        <f t="shared" si="62"/>
        <v>2.3823529411764706</v>
      </c>
      <c r="AX50" s="254">
        <f t="shared" si="62"/>
        <v>2.0294117647058822</v>
      </c>
      <c r="AY50" s="255">
        <f t="shared" si="62"/>
        <v>1.411764705882353</v>
      </c>
    </row>
    <row r="51" spans="1:51" ht="15.75" customHeight="1" thickBot="1" x14ac:dyDescent="0.25">
      <c r="A51" s="462" t="s">
        <v>376</v>
      </c>
      <c r="B51" s="455" t="s">
        <v>377</v>
      </c>
      <c r="C51" s="95" t="s">
        <v>378</v>
      </c>
      <c r="D51" s="96"/>
      <c r="E51" s="97"/>
      <c r="F51" s="97"/>
      <c r="G51" s="98"/>
      <c r="H51" s="187"/>
      <c r="I51" s="188"/>
      <c r="J51" s="188"/>
      <c r="K51" s="189" t="s">
        <v>274</v>
      </c>
      <c r="L51" s="190"/>
      <c r="M51" s="191"/>
      <c r="N51" s="191" t="s">
        <v>274</v>
      </c>
      <c r="O51" s="192"/>
      <c r="P51" s="193"/>
      <c r="Q51" s="194"/>
      <c r="R51" s="194"/>
      <c r="S51" s="195"/>
      <c r="T51" s="196"/>
      <c r="U51" s="197" t="s">
        <v>274</v>
      </c>
      <c r="V51" s="197"/>
      <c r="W51" s="198"/>
      <c r="X51" s="199"/>
      <c r="Y51" s="200" t="s">
        <v>274</v>
      </c>
      <c r="Z51" s="200"/>
      <c r="AA51" s="201"/>
      <c r="AB51" s="202"/>
      <c r="AC51" s="203"/>
      <c r="AD51" s="203" t="s">
        <v>274</v>
      </c>
      <c r="AE51" s="204"/>
      <c r="AF51" s="187"/>
      <c r="AG51" s="188"/>
      <c r="AH51" s="188"/>
      <c r="AI51" s="189"/>
      <c r="AJ51" s="190"/>
      <c r="AK51" s="191"/>
      <c r="AL51" s="191"/>
      <c r="AM51" s="192" t="s">
        <v>274</v>
      </c>
      <c r="AN51" s="193"/>
      <c r="AO51" s="194"/>
      <c r="AP51" s="194" t="s">
        <v>274</v>
      </c>
      <c r="AQ51" s="195"/>
      <c r="AR51" s="196"/>
      <c r="AS51" s="197"/>
      <c r="AT51" s="197"/>
      <c r="AU51" s="198"/>
      <c r="AV51" s="118">
        <f t="shared" ref="AV51:AY55" si="63">COUNTA(D51,H51,L51,P51,T51,X51,AB51,AF51,AJ51,AN51,AR51)</f>
        <v>0</v>
      </c>
      <c r="AW51" s="118">
        <f t="shared" si="63"/>
        <v>2</v>
      </c>
      <c r="AX51" s="118">
        <f t="shared" si="63"/>
        <v>3</v>
      </c>
      <c r="AY51" s="118">
        <f t="shared" si="63"/>
        <v>2</v>
      </c>
    </row>
    <row r="52" spans="1:51" ht="15.75" thickBot="1" x14ac:dyDescent="0.25">
      <c r="A52" s="463"/>
      <c r="B52" s="456"/>
      <c r="C52" s="119" t="s">
        <v>379</v>
      </c>
      <c r="D52" s="120"/>
      <c r="E52" s="121"/>
      <c r="F52" s="121"/>
      <c r="G52" s="122"/>
      <c r="H52" s="123"/>
      <c r="I52" s="124"/>
      <c r="J52" s="124" t="s">
        <v>274</v>
      </c>
      <c r="K52" s="125"/>
      <c r="L52" s="126" t="s">
        <v>274</v>
      </c>
      <c r="M52" s="127"/>
      <c r="N52" s="127"/>
      <c r="O52" s="128"/>
      <c r="P52" s="129"/>
      <c r="Q52" s="130"/>
      <c r="R52" s="130"/>
      <c r="S52" s="131"/>
      <c r="T52" s="132" t="s">
        <v>274</v>
      </c>
      <c r="U52" s="133"/>
      <c r="V52" s="133"/>
      <c r="W52" s="134"/>
      <c r="X52" s="135"/>
      <c r="Y52" s="136"/>
      <c r="Z52" s="136" t="s">
        <v>274</v>
      </c>
      <c r="AA52" s="137"/>
      <c r="AB52" s="138"/>
      <c r="AC52" s="139"/>
      <c r="AD52" s="139" t="s">
        <v>274</v>
      </c>
      <c r="AE52" s="140"/>
      <c r="AF52" s="123"/>
      <c r="AG52" s="124"/>
      <c r="AH52" s="124"/>
      <c r="AI52" s="125"/>
      <c r="AJ52" s="126"/>
      <c r="AK52" s="127"/>
      <c r="AL52" s="127" t="s">
        <v>274</v>
      </c>
      <c r="AM52" s="128"/>
      <c r="AN52" s="129"/>
      <c r="AO52" s="130"/>
      <c r="AP52" s="130"/>
      <c r="AQ52" s="131" t="s">
        <v>274</v>
      </c>
      <c r="AR52" s="132"/>
      <c r="AS52" s="133"/>
      <c r="AT52" s="133"/>
      <c r="AU52" s="134"/>
      <c r="AV52" s="118">
        <f t="shared" si="63"/>
        <v>2</v>
      </c>
      <c r="AW52" s="118">
        <f t="shared" si="63"/>
        <v>0</v>
      </c>
      <c r="AX52" s="118">
        <f t="shared" si="63"/>
        <v>4</v>
      </c>
      <c r="AY52" s="118">
        <f t="shared" si="63"/>
        <v>1</v>
      </c>
    </row>
    <row r="53" spans="1:51" ht="15.75" thickBot="1" x14ac:dyDescent="0.25">
      <c r="A53" s="463"/>
      <c r="B53" s="456"/>
      <c r="C53" s="119" t="s">
        <v>380</v>
      </c>
      <c r="D53" s="120"/>
      <c r="E53" s="121"/>
      <c r="F53" s="121"/>
      <c r="G53" s="122"/>
      <c r="H53" s="123"/>
      <c r="I53" s="124"/>
      <c r="J53" s="124"/>
      <c r="K53" s="125" t="s">
        <v>274</v>
      </c>
      <c r="L53" s="126"/>
      <c r="M53" s="127" t="s">
        <v>274</v>
      </c>
      <c r="N53" s="127"/>
      <c r="O53" s="128"/>
      <c r="P53" s="129"/>
      <c r="Q53" s="130"/>
      <c r="R53" s="130"/>
      <c r="S53" s="131"/>
      <c r="T53" s="132" t="s">
        <v>274</v>
      </c>
      <c r="U53" s="133"/>
      <c r="V53" s="133"/>
      <c r="W53" s="134"/>
      <c r="X53" s="135"/>
      <c r="Y53" s="136" t="s">
        <v>274</v>
      </c>
      <c r="Z53" s="136"/>
      <c r="AA53" s="137"/>
      <c r="AB53" s="138"/>
      <c r="AC53" s="139"/>
      <c r="AD53" s="139"/>
      <c r="AE53" s="140" t="s">
        <v>274</v>
      </c>
      <c r="AF53" s="123"/>
      <c r="AG53" s="124"/>
      <c r="AH53" s="124"/>
      <c r="AI53" s="125"/>
      <c r="AJ53" s="126"/>
      <c r="AK53" s="127"/>
      <c r="AL53" s="127" t="s">
        <v>274</v>
      </c>
      <c r="AM53" s="128"/>
      <c r="AN53" s="129"/>
      <c r="AO53" s="130"/>
      <c r="AP53" s="130"/>
      <c r="AQ53" s="131" t="s">
        <v>274</v>
      </c>
      <c r="AR53" s="132"/>
      <c r="AS53" s="133"/>
      <c r="AT53" s="133"/>
      <c r="AU53" s="134"/>
      <c r="AV53" s="118">
        <f t="shared" si="63"/>
        <v>1</v>
      </c>
      <c r="AW53" s="142">
        <f t="shared" si="63"/>
        <v>2</v>
      </c>
      <c r="AX53" s="118">
        <f t="shared" si="63"/>
        <v>1</v>
      </c>
      <c r="AY53" s="118">
        <f t="shared" si="63"/>
        <v>3</v>
      </c>
    </row>
    <row r="54" spans="1:51" ht="15.75" thickBot="1" x14ac:dyDescent="0.25">
      <c r="A54" s="463"/>
      <c r="B54" s="456"/>
      <c r="C54" s="119" t="s">
        <v>103</v>
      </c>
      <c r="D54" s="120"/>
      <c r="E54" s="121"/>
      <c r="F54" s="121"/>
      <c r="G54" s="122"/>
      <c r="H54" s="123"/>
      <c r="I54" s="124"/>
      <c r="J54" s="124"/>
      <c r="K54" s="125" t="s">
        <v>274</v>
      </c>
      <c r="L54" s="126"/>
      <c r="M54" s="127"/>
      <c r="N54" s="127" t="s">
        <v>274</v>
      </c>
      <c r="O54" s="128"/>
      <c r="P54" s="129"/>
      <c r="Q54" s="130"/>
      <c r="R54" s="130"/>
      <c r="S54" s="131"/>
      <c r="T54" s="132"/>
      <c r="U54" s="133"/>
      <c r="V54" s="133"/>
      <c r="W54" s="134" t="s">
        <v>274</v>
      </c>
      <c r="X54" s="135"/>
      <c r="Y54" s="136" t="s">
        <v>274</v>
      </c>
      <c r="Z54" s="136"/>
      <c r="AA54" s="137"/>
      <c r="AB54" s="138"/>
      <c r="AC54" s="139"/>
      <c r="AD54" s="139"/>
      <c r="AE54" s="140" t="s">
        <v>274</v>
      </c>
      <c r="AF54" s="123"/>
      <c r="AG54" s="124"/>
      <c r="AH54" s="124"/>
      <c r="AI54" s="125"/>
      <c r="AJ54" s="126"/>
      <c r="AK54" s="127"/>
      <c r="AL54" s="127"/>
      <c r="AM54" s="128" t="s">
        <v>274</v>
      </c>
      <c r="AN54" s="129"/>
      <c r="AO54" s="130"/>
      <c r="AP54" s="130"/>
      <c r="AQ54" s="131" t="s">
        <v>274</v>
      </c>
      <c r="AR54" s="132"/>
      <c r="AS54" s="133"/>
      <c r="AT54" s="133"/>
      <c r="AU54" s="134"/>
      <c r="AV54" s="118">
        <f t="shared" si="63"/>
        <v>0</v>
      </c>
      <c r="AW54" s="118">
        <f t="shared" si="63"/>
        <v>1</v>
      </c>
      <c r="AX54" s="118">
        <f t="shared" si="63"/>
        <v>1</v>
      </c>
      <c r="AY54" s="118">
        <f t="shared" si="63"/>
        <v>5</v>
      </c>
    </row>
    <row r="55" spans="1:51" ht="15.75" thickBot="1" x14ac:dyDescent="0.25">
      <c r="A55" s="463"/>
      <c r="B55" s="456"/>
      <c r="C55" s="143" t="s">
        <v>381</v>
      </c>
      <c r="D55" s="71"/>
      <c r="E55" s="72"/>
      <c r="F55" s="72"/>
      <c r="G55" s="73"/>
      <c r="H55" s="144"/>
      <c r="I55" s="145"/>
      <c r="J55" s="145"/>
      <c r="K55" s="146" t="s">
        <v>274</v>
      </c>
      <c r="L55" s="147"/>
      <c r="M55" s="148"/>
      <c r="N55" s="148" t="s">
        <v>274</v>
      </c>
      <c r="O55" s="149"/>
      <c r="P55" s="150"/>
      <c r="Q55" s="151"/>
      <c r="R55" s="151"/>
      <c r="S55" s="152"/>
      <c r="T55" s="153"/>
      <c r="U55" s="154"/>
      <c r="V55" s="154" t="s">
        <v>274</v>
      </c>
      <c r="W55" s="155"/>
      <c r="X55" s="156"/>
      <c r="Y55" s="157" t="s">
        <v>274</v>
      </c>
      <c r="Z55" s="157"/>
      <c r="AA55" s="158"/>
      <c r="AB55" s="159"/>
      <c r="AC55" s="160"/>
      <c r="AD55" s="160" t="s">
        <v>274</v>
      </c>
      <c r="AE55" s="161"/>
      <c r="AF55" s="144"/>
      <c r="AG55" s="145"/>
      <c r="AH55" s="145"/>
      <c r="AI55" s="146"/>
      <c r="AJ55" s="147"/>
      <c r="AK55" s="148"/>
      <c r="AL55" s="148"/>
      <c r="AM55" s="149" t="s">
        <v>274</v>
      </c>
      <c r="AN55" s="150"/>
      <c r="AO55" s="151"/>
      <c r="AP55" s="151"/>
      <c r="AQ55" s="152" t="s">
        <v>274</v>
      </c>
      <c r="AR55" s="153"/>
      <c r="AS55" s="154"/>
      <c r="AT55" s="154"/>
      <c r="AU55" s="155"/>
      <c r="AV55" s="118">
        <f t="shared" si="63"/>
        <v>0</v>
      </c>
      <c r="AW55" s="118">
        <f t="shared" si="63"/>
        <v>1</v>
      </c>
      <c r="AX55" s="118">
        <f t="shared" si="63"/>
        <v>3</v>
      </c>
      <c r="AY55" s="118">
        <f t="shared" si="63"/>
        <v>3</v>
      </c>
    </row>
    <row r="56" spans="1:51" ht="15.75" thickBot="1" x14ac:dyDescent="0.25">
      <c r="A56" s="463"/>
      <c r="B56" s="163" t="s">
        <v>360</v>
      </c>
      <c r="C56" s="205" t="str">
        <f>B51</f>
        <v>DISEÑO PEDAGOGICO (CURRICULAR)</v>
      </c>
      <c r="D56" s="285">
        <f>COUNT(D51:D55)+COUNTIFS(D51:D55,"X")</f>
        <v>0</v>
      </c>
      <c r="E56" s="164">
        <f t="shared" ref="E56:AA56" si="64">COUNT(E51:E55)+COUNTIFS(E51:E55,"X")</f>
        <v>0</v>
      </c>
      <c r="F56" s="164">
        <f t="shared" si="64"/>
        <v>0</v>
      </c>
      <c r="G56" s="165">
        <f t="shared" si="64"/>
        <v>0</v>
      </c>
      <c r="H56" s="166">
        <f>COUNT(H51:H55)+COUNTIFS(H51:H55,"X")</f>
        <v>0</v>
      </c>
      <c r="I56" s="167">
        <f t="shared" si="64"/>
        <v>0</v>
      </c>
      <c r="J56" s="167">
        <f t="shared" si="64"/>
        <v>1</v>
      </c>
      <c r="K56" s="168">
        <f t="shared" si="64"/>
        <v>4</v>
      </c>
      <c r="L56" s="169">
        <f t="shared" si="64"/>
        <v>1</v>
      </c>
      <c r="M56" s="170">
        <f t="shared" si="64"/>
        <v>1</v>
      </c>
      <c r="N56" s="170">
        <f t="shared" si="64"/>
        <v>3</v>
      </c>
      <c r="O56" s="171">
        <f t="shared" si="64"/>
        <v>0</v>
      </c>
      <c r="P56" s="172">
        <f t="shared" si="64"/>
        <v>0</v>
      </c>
      <c r="Q56" s="173">
        <f t="shared" si="64"/>
        <v>0</v>
      </c>
      <c r="R56" s="173">
        <f t="shared" si="64"/>
        <v>0</v>
      </c>
      <c r="S56" s="174">
        <f t="shared" si="64"/>
        <v>0</v>
      </c>
      <c r="T56" s="175">
        <f t="shared" si="64"/>
        <v>2</v>
      </c>
      <c r="U56" s="176">
        <f t="shared" si="64"/>
        <v>1</v>
      </c>
      <c r="V56" s="176">
        <f t="shared" si="64"/>
        <v>1</v>
      </c>
      <c r="W56" s="177">
        <f t="shared" si="64"/>
        <v>1</v>
      </c>
      <c r="X56" s="178">
        <f t="shared" si="64"/>
        <v>0</v>
      </c>
      <c r="Y56" s="179">
        <f t="shared" si="64"/>
        <v>4</v>
      </c>
      <c r="Z56" s="179">
        <f t="shared" si="64"/>
        <v>1</v>
      </c>
      <c r="AA56" s="180">
        <f t="shared" si="64"/>
        <v>0</v>
      </c>
      <c r="AB56" s="181">
        <f>COUNT(AB51:AB55)+COUNTIFS(AB51:AB55,"X")</f>
        <v>0</v>
      </c>
      <c r="AC56" s="181">
        <f t="shared" ref="AC56:AE56" si="65">COUNT(AC51:AC55)+COUNTIFS(AC51:AC55,"X")</f>
        <v>0</v>
      </c>
      <c r="AD56" s="181">
        <f t="shared" si="65"/>
        <v>3</v>
      </c>
      <c r="AE56" s="181">
        <f t="shared" si="65"/>
        <v>2</v>
      </c>
      <c r="AF56" s="166">
        <f>COUNT(AF51:AF55)+COUNTIFS(AF51:AF55,"X")</f>
        <v>0</v>
      </c>
      <c r="AG56" s="167">
        <f t="shared" ref="AG56:AU56" si="66">COUNT(AG51:AG55)+COUNTIFS(AG51:AG55,"X")</f>
        <v>0</v>
      </c>
      <c r="AH56" s="167">
        <f t="shared" si="66"/>
        <v>0</v>
      </c>
      <c r="AI56" s="168">
        <f t="shared" si="66"/>
        <v>0</v>
      </c>
      <c r="AJ56" s="169">
        <f t="shared" si="66"/>
        <v>0</v>
      </c>
      <c r="AK56" s="170">
        <f t="shared" si="66"/>
        <v>0</v>
      </c>
      <c r="AL56" s="170">
        <f t="shared" si="66"/>
        <v>2</v>
      </c>
      <c r="AM56" s="171">
        <f t="shared" si="66"/>
        <v>3</v>
      </c>
      <c r="AN56" s="172">
        <f t="shared" si="66"/>
        <v>0</v>
      </c>
      <c r="AO56" s="173">
        <f t="shared" si="66"/>
        <v>0</v>
      </c>
      <c r="AP56" s="173">
        <f t="shared" si="66"/>
        <v>1</v>
      </c>
      <c r="AQ56" s="174">
        <f t="shared" si="66"/>
        <v>4</v>
      </c>
      <c r="AR56" s="175">
        <f t="shared" si="66"/>
        <v>0</v>
      </c>
      <c r="AS56" s="176">
        <f t="shared" si="66"/>
        <v>0</v>
      </c>
      <c r="AT56" s="176">
        <f t="shared" si="66"/>
        <v>0</v>
      </c>
      <c r="AU56" s="177">
        <f t="shared" si="66"/>
        <v>0</v>
      </c>
      <c r="AV56" s="182">
        <f>AV55+AV54+AV53+AV52+AV51</f>
        <v>3</v>
      </c>
      <c r="AW56" s="182">
        <f t="shared" ref="AW56:AY56" si="67">AW55+AW54+AW53+AW52+AW51</f>
        <v>6</v>
      </c>
      <c r="AX56" s="182">
        <f t="shared" si="67"/>
        <v>12</v>
      </c>
      <c r="AY56" s="182">
        <f t="shared" si="67"/>
        <v>14</v>
      </c>
    </row>
    <row r="57" spans="1:51" ht="30.75" thickBot="1" x14ac:dyDescent="0.25">
      <c r="A57" s="463"/>
      <c r="B57" s="456" t="s">
        <v>382</v>
      </c>
      <c r="C57" s="256" t="s">
        <v>108</v>
      </c>
      <c r="D57" s="184"/>
      <c r="E57" s="185"/>
      <c r="F57" s="185"/>
      <c r="G57" s="186"/>
      <c r="H57" s="187"/>
      <c r="I57" s="188"/>
      <c r="J57" s="188"/>
      <c r="K57" s="189" t="s">
        <v>274</v>
      </c>
      <c r="L57" s="190"/>
      <c r="M57" s="191" t="s">
        <v>274</v>
      </c>
      <c r="N57" s="191"/>
      <c r="O57" s="192"/>
      <c r="P57" s="193"/>
      <c r="Q57" s="194"/>
      <c r="R57" s="194"/>
      <c r="S57" s="195"/>
      <c r="T57" s="196" t="s">
        <v>274</v>
      </c>
      <c r="U57" s="197"/>
      <c r="V57" s="197"/>
      <c r="W57" s="198"/>
      <c r="X57" s="199"/>
      <c r="Y57" s="200" t="s">
        <v>274</v>
      </c>
      <c r="Z57" s="200"/>
      <c r="AA57" s="201"/>
      <c r="AB57" s="202"/>
      <c r="AC57" s="203"/>
      <c r="AD57" s="203" t="s">
        <v>274</v>
      </c>
      <c r="AE57" s="204"/>
      <c r="AF57" s="187"/>
      <c r="AG57" s="188"/>
      <c r="AH57" s="188"/>
      <c r="AI57" s="189"/>
      <c r="AJ57" s="190"/>
      <c r="AK57" s="191"/>
      <c r="AL57" s="191" t="s">
        <v>274</v>
      </c>
      <c r="AM57" s="192"/>
      <c r="AN57" s="193"/>
      <c r="AO57" s="194"/>
      <c r="AP57" s="194"/>
      <c r="AQ57" s="195" t="s">
        <v>274</v>
      </c>
      <c r="AR57" s="196"/>
      <c r="AS57" s="197"/>
      <c r="AT57" s="197"/>
      <c r="AU57" s="198"/>
      <c r="AV57" s="118">
        <f t="shared" ref="AV57:AY60" si="68">COUNTA(D57,H57,L57,P57,T57,X57,AB57,AF57,AJ57,AN57,AR57)</f>
        <v>1</v>
      </c>
      <c r="AW57" s="142">
        <f t="shared" si="68"/>
        <v>2</v>
      </c>
      <c r="AX57" s="118">
        <f t="shared" si="68"/>
        <v>2</v>
      </c>
      <c r="AY57" s="118">
        <f t="shared" si="68"/>
        <v>2</v>
      </c>
    </row>
    <row r="58" spans="1:51" ht="15.75" thickBot="1" x14ac:dyDescent="0.25">
      <c r="A58" s="463"/>
      <c r="B58" s="456"/>
      <c r="C58" s="119" t="s">
        <v>109</v>
      </c>
      <c r="D58" s="120"/>
      <c r="E58" s="121"/>
      <c r="F58" s="121"/>
      <c r="G58" s="122"/>
      <c r="H58" s="123"/>
      <c r="I58" s="124"/>
      <c r="J58" s="124" t="s">
        <v>274</v>
      </c>
      <c r="K58" s="125"/>
      <c r="L58" s="126"/>
      <c r="M58" s="127"/>
      <c r="N58" s="127" t="s">
        <v>274</v>
      </c>
      <c r="O58" s="128"/>
      <c r="P58" s="129"/>
      <c r="Q58" s="130"/>
      <c r="R58" s="130"/>
      <c r="S58" s="131"/>
      <c r="T58" s="132"/>
      <c r="U58" s="133"/>
      <c r="V58" s="133" t="s">
        <v>274</v>
      </c>
      <c r="W58" s="134"/>
      <c r="X58" s="135"/>
      <c r="Y58" s="136" t="s">
        <v>274</v>
      </c>
      <c r="Z58" s="136"/>
      <c r="AA58" s="137"/>
      <c r="AB58" s="138"/>
      <c r="AC58" s="139"/>
      <c r="AD58" s="139" t="s">
        <v>274</v>
      </c>
      <c r="AE58" s="140"/>
      <c r="AF58" s="123"/>
      <c r="AG58" s="124"/>
      <c r="AH58" s="124"/>
      <c r="AI58" s="125"/>
      <c r="AJ58" s="126"/>
      <c r="AK58" s="127"/>
      <c r="AL58" s="127" t="s">
        <v>274</v>
      </c>
      <c r="AM58" s="128"/>
      <c r="AN58" s="129"/>
      <c r="AO58" s="130"/>
      <c r="AP58" s="130" t="s">
        <v>274</v>
      </c>
      <c r="AQ58" s="131"/>
      <c r="AR58" s="132"/>
      <c r="AS58" s="133"/>
      <c r="AT58" s="133"/>
      <c r="AU58" s="134"/>
      <c r="AV58" s="118">
        <f t="shared" si="68"/>
        <v>0</v>
      </c>
      <c r="AW58" s="142">
        <f t="shared" si="68"/>
        <v>1</v>
      </c>
      <c r="AX58" s="118">
        <f t="shared" si="68"/>
        <v>6</v>
      </c>
      <c r="AY58" s="118">
        <f t="shared" si="68"/>
        <v>0</v>
      </c>
    </row>
    <row r="59" spans="1:51" ht="15.75" thickBot="1" x14ac:dyDescent="0.25">
      <c r="A59" s="463"/>
      <c r="B59" s="456"/>
      <c r="C59" s="119" t="s">
        <v>110</v>
      </c>
      <c r="D59" s="120"/>
      <c r="E59" s="121"/>
      <c r="F59" s="121"/>
      <c r="G59" s="122"/>
      <c r="H59" s="123"/>
      <c r="I59" s="124"/>
      <c r="J59" s="124"/>
      <c r="K59" s="125" t="s">
        <v>274</v>
      </c>
      <c r="L59" s="126"/>
      <c r="M59" s="127"/>
      <c r="N59" s="127" t="s">
        <v>274</v>
      </c>
      <c r="O59" s="128"/>
      <c r="P59" s="129"/>
      <c r="Q59" s="130"/>
      <c r="R59" s="130"/>
      <c r="S59" s="131"/>
      <c r="T59" s="132" t="s">
        <v>274</v>
      </c>
      <c r="U59" s="133"/>
      <c r="V59" s="133"/>
      <c r="W59" s="134"/>
      <c r="X59" s="135"/>
      <c r="Y59" s="136" t="s">
        <v>274</v>
      </c>
      <c r="Z59" s="136"/>
      <c r="AA59" s="137"/>
      <c r="AB59" s="138"/>
      <c r="AC59" s="139"/>
      <c r="AD59" s="139"/>
      <c r="AE59" s="140" t="s">
        <v>274</v>
      </c>
      <c r="AF59" s="123"/>
      <c r="AG59" s="124"/>
      <c r="AH59" s="124"/>
      <c r="AI59" s="125"/>
      <c r="AJ59" s="126"/>
      <c r="AK59" s="127"/>
      <c r="AL59" s="127" t="s">
        <v>274</v>
      </c>
      <c r="AM59" s="128"/>
      <c r="AN59" s="129"/>
      <c r="AO59" s="130"/>
      <c r="AP59" s="130" t="s">
        <v>274</v>
      </c>
      <c r="AQ59" s="131"/>
      <c r="AR59" s="132"/>
      <c r="AS59" s="133"/>
      <c r="AT59" s="133"/>
      <c r="AU59" s="134"/>
      <c r="AV59" s="118">
        <f t="shared" si="68"/>
        <v>1</v>
      </c>
      <c r="AW59" s="118">
        <f t="shared" si="68"/>
        <v>1</v>
      </c>
      <c r="AX59" s="118">
        <f t="shared" si="68"/>
        <v>3</v>
      </c>
      <c r="AY59" s="118">
        <f t="shared" si="68"/>
        <v>2</v>
      </c>
    </row>
    <row r="60" spans="1:51" ht="15.75" thickBot="1" x14ac:dyDescent="0.25">
      <c r="A60" s="463"/>
      <c r="B60" s="456"/>
      <c r="C60" s="143" t="s">
        <v>383</v>
      </c>
      <c r="D60" s="71"/>
      <c r="E60" s="72"/>
      <c r="F60" s="72"/>
      <c r="G60" s="73"/>
      <c r="H60" s="144"/>
      <c r="I60" s="145"/>
      <c r="J60" s="145"/>
      <c r="K60" s="146" t="s">
        <v>274</v>
      </c>
      <c r="L60" s="147"/>
      <c r="M60" s="148"/>
      <c r="N60" s="148" t="s">
        <v>274</v>
      </c>
      <c r="O60" s="149"/>
      <c r="P60" s="150"/>
      <c r="Q60" s="151"/>
      <c r="R60" s="151"/>
      <c r="S60" s="152"/>
      <c r="T60" s="153"/>
      <c r="U60" s="154"/>
      <c r="V60" s="154" t="s">
        <v>274</v>
      </c>
      <c r="W60" s="155"/>
      <c r="X60" s="156"/>
      <c r="Y60" s="157"/>
      <c r="Z60" s="157" t="s">
        <v>274</v>
      </c>
      <c r="AA60" s="158"/>
      <c r="AB60" s="159"/>
      <c r="AC60" s="160"/>
      <c r="AD60" s="160" t="s">
        <v>274</v>
      </c>
      <c r="AE60" s="161"/>
      <c r="AF60" s="144"/>
      <c r="AG60" s="145"/>
      <c r="AH60" s="145"/>
      <c r="AI60" s="146"/>
      <c r="AJ60" s="147"/>
      <c r="AK60" s="148"/>
      <c r="AL60" s="148"/>
      <c r="AM60" s="149" t="s">
        <v>274</v>
      </c>
      <c r="AN60" s="150"/>
      <c r="AO60" s="151"/>
      <c r="AP60" s="151"/>
      <c r="AQ60" s="152" t="s">
        <v>274</v>
      </c>
      <c r="AR60" s="153"/>
      <c r="AS60" s="154"/>
      <c r="AT60" s="154"/>
      <c r="AU60" s="155"/>
      <c r="AV60" s="118">
        <f t="shared" si="68"/>
        <v>0</v>
      </c>
      <c r="AW60" s="118">
        <f t="shared" si="68"/>
        <v>0</v>
      </c>
      <c r="AX60" s="118">
        <f t="shared" si="68"/>
        <v>4</v>
      </c>
      <c r="AY60" s="118">
        <f t="shared" si="68"/>
        <v>3</v>
      </c>
    </row>
    <row r="61" spans="1:51" ht="15.75" thickBot="1" x14ac:dyDescent="0.25">
      <c r="A61" s="463"/>
      <c r="B61" s="163" t="s">
        <v>360</v>
      </c>
      <c r="C61" s="205" t="str">
        <f>B57</f>
        <v>PRACTICAS PEDAGOGICAS</v>
      </c>
      <c r="D61" s="285">
        <f>COUNT(D57:D60)+COUNTIFS(D57:D60,"X")</f>
        <v>0</v>
      </c>
      <c r="E61" s="164">
        <f t="shared" ref="E61:AA61" si="69">COUNT(E57:E60)+COUNTIFS(E57:E60,"X")</f>
        <v>0</v>
      </c>
      <c r="F61" s="164">
        <f t="shared" si="69"/>
        <v>0</v>
      </c>
      <c r="G61" s="165">
        <f t="shared" si="69"/>
        <v>0</v>
      </c>
      <c r="H61" s="166">
        <f t="shared" si="69"/>
        <v>0</v>
      </c>
      <c r="I61" s="167">
        <f t="shared" si="69"/>
        <v>0</v>
      </c>
      <c r="J61" s="167">
        <f t="shared" si="69"/>
        <v>1</v>
      </c>
      <c r="K61" s="168">
        <f t="shared" si="69"/>
        <v>3</v>
      </c>
      <c r="L61" s="169">
        <f t="shared" si="69"/>
        <v>0</v>
      </c>
      <c r="M61" s="170">
        <f t="shared" si="69"/>
        <v>1</v>
      </c>
      <c r="N61" s="170">
        <f t="shared" si="69"/>
        <v>3</v>
      </c>
      <c r="O61" s="171">
        <f t="shared" si="69"/>
        <v>0</v>
      </c>
      <c r="P61" s="172">
        <f t="shared" si="69"/>
        <v>0</v>
      </c>
      <c r="Q61" s="173">
        <f t="shared" si="69"/>
        <v>0</v>
      </c>
      <c r="R61" s="173">
        <f t="shared" si="69"/>
        <v>0</v>
      </c>
      <c r="S61" s="174">
        <f t="shared" si="69"/>
        <v>0</v>
      </c>
      <c r="T61" s="175">
        <f t="shared" si="69"/>
        <v>2</v>
      </c>
      <c r="U61" s="176">
        <f t="shared" si="69"/>
        <v>0</v>
      </c>
      <c r="V61" s="176">
        <f t="shared" si="69"/>
        <v>2</v>
      </c>
      <c r="W61" s="177">
        <f t="shared" si="69"/>
        <v>0</v>
      </c>
      <c r="X61" s="178">
        <f t="shared" si="69"/>
        <v>0</v>
      </c>
      <c r="Y61" s="179">
        <f t="shared" si="69"/>
        <v>3</v>
      </c>
      <c r="Z61" s="179">
        <f t="shared" si="69"/>
        <v>1</v>
      </c>
      <c r="AA61" s="180">
        <f t="shared" si="69"/>
        <v>0</v>
      </c>
      <c r="AB61" s="181">
        <f>COUNT(AB57:AB60)+COUNTIFS(AB57:AB60,"X")</f>
        <v>0</v>
      </c>
      <c r="AC61" s="181">
        <f t="shared" ref="AC61:AU61" si="70">COUNT(AC57:AC60)+COUNTIFS(AC57:AC60,"X")</f>
        <v>0</v>
      </c>
      <c r="AD61" s="181">
        <f t="shared" si="70"/>
        <v>3</v>
      </c>
      <c r="AE61" s="181">
        <f t="shared" si="70"/>
        <v>1</v>
      </c>
      <c r="AF61" s="166">
        <f t="shared" si="70"/>
        <v>0</v>
      </c>
      <c r="AG61" s="167">
        <f t="shared" si="70"/>
        <v>0</v>
      </c>
      <c r="AH61" s="167">
        <f t="shared" si="70"/>
        <v>0</v>
      </c>
      <c r="AI61" s="168">
        <f t="shared" si="70"/>
        <v>0</v>
      </c>
      <c r="AJ61" s="169">
        <f t="shared" si="70"/>
        <v>0</v>
      </c>
      <c r="AK61" s="170">
        <f t="shared" si="70"/>
        <v>0</v>
      </c>
      <c r="AL61" s="170">
        <f t="shared" si="70"/>
        <v>3</v>
      </c>
      <c r="AM61" s="171">
        <f t="shared" si="70"/>
        <v>1</v>
      </c>
      <c r="AN61" s="172">
        <f t="shared" si="70"/>
        <v>0</v>
      </c>
      <c r="AO61" s="173">
        <f t="shared" si="70"/>
        <v>0</v>
      </c>
      <c r="AP61" s="173">
        <f t="shared" si="70"/>
        <v>2</v>
      </c>
      <c r="AQ61" s="174">
        <f t="shared" si="70"/>
        <v>2</v>
      </c>
      <c r="AR61" s="175">
        <f t="shared" si="70"/>
        <v>0</v>
      </c>
      <c r="AS61" s="176">
        <f t="shared" si="70"/>
        <v>0</v>
      </c>
      <c r="AT61" s="176">
        <f t="shared" si="70"/>
        <v>0</v>
      </c>
      <c r="AU61" s="177">
        <f t="shared" si="70"/>
        <v>0</v>
      </c>
      <c r="AV61" s="182">
        <f>AV60+AV59+AV58+AV57</f>
        <v>2</v>
      </c>
      <c r="AW61" s="182">
        <f t="shared" ref="AW61:AY61" si="71">AW60+AW59+AW58+AW57</f>
        <v>4</v>
      </c>
      <c r="AX61" s="182">
        <f t="shared" si="71"/>
        <v>15</v>
      </c>
      <c r="AY61" s="182">
        <f t="shared" si="71"/>
        <v>7</v>
      </c>
    </row>
    <row r="62" spans="1:51" ht="15.75" thickBot="1" x14ac:dyDescent="0.25">
      <c r="A62" s="463"/>
      <c r="B62" s="456" t="s">
        <v>384</v>
      </c>
      <c r="C62" s="183" t="s">
        <v>385</v>
      </c>
      <c r="D62" s="184"/>
      <c r="E62" s="185"/>
      <c r="F62" s="185"/>
      <c r="G62" s="186"/>
      <c r="H62" s="187"/>
      <c r="I62" s="188"/>
      <c r="J62" s="188"/>
      <c r="K62" s="189" t="s">
        <v>274</v>
      </c>
      <c r="L62" s="190"/>
      <c r="M62" s="191"/>
      <c r="N62" s="191" t="s">
        <v>274</v>
      </c>
      <c r="O62" s="192"/>
      <c r="P62" s="193"/>
      <c r="Q62" s="194"/>
      <c r="R62" s="194"/>
      <c r="S62" s="195"/>
      <c r="T62" s="196"/>
      <c r="U62" s="197"/>
      <c r="V62" s="197" t="s">
        <v>274</v>
      </c>
      <c r="W62" s="198"/>
      <c r="X62" s="199"/>
      <c r="Y62" s="200" t="s">
        <v>274</v>
      </c>
      <c r="Z62" s="200"/>
      <c r="AA62" s="201"/>
      <c r="AB62" s="202"/>
      <c r="AC62" s="203"/>
      <c r="AD62" s="203"/>
      <c r="AE62" s="204" t="s">
        <v>274</v>
      </c>
      <c r="AF62" s="187"/>
      <c r="AG62" s="188"/>
      <c r="AH62" s="188"/>
      <c r="AI62" s="189"/>
      <c r="AJ62" s="190"/>
      <c r="AK62" s="191"/>
      <c r="AL62" s="191"/>
      <c r="AM62" s="192" t="s">
        <v>274</v>
      </c>
      <c r="AN62" s="193"/>
      <c r="AO62" s="194"/>
      <c r="AP62" s="194" t="s">
        <v>274</v>
      </c>
      <c r="AQ62" s="195"/>
      <c r="AR62" s="196"/>
      <c r="AS62" s="197"/>
      <c r="AT62" s="197"/>
      <c r="AU62" s="198"/>
      <c r="AV62" s="118">
        <f t="shared" ref="AV62:AY65" si="72">COUNTA(D62,H62,L62,P62,T62,X62,AB62,AF62,AJ62,AN62,AR62)</f>
        <v>0</v>
      </c>
      <c r="AW62" s="118">
        <f t="shared" si="72"/>
        <v>1</v>
      </c>
      <c r="AX62" s="118">
        <f t="shared" si="72"/>
        <v>3</v>
      </c>
      <c r="AY62" s="118">
        <f t="shared" si="72"/>
        <v>3</v>
      </c>
    </row>
    <row r="63" spans="1:51" ht="15.75" thickBot="1" x14ac:dyDescent="0.25">
      <c r="A63" s="463"/>
      <c r="B63" s="456"/>
      <c r="C63" s="257" t="s">
        <v>386</v>
      </c>
      <c r="D63" s="120"/>
      <c r="E63" s="121"/>
      <c r="F63" s="121"/>
      <c r="G63" s="122"/>
      <c r="H63" s="123"/>
      <c r="I63" s="124"/>
      <c r="J63" s="124"/>
      <c r="K63" s="125" t="s">
        <v>274</v>
      </c>
      <c r="L63" s="126"/>
      <c r="M63" s="127"/>
      <c r="N63" s="127" t="s">
        <v>274</v>
      </c>
      <c r="O63" s="128"/>
      <c r="P63" s="129"/>
      <c r="Q63" s="130"/>
      <c r="R63" s="130"/>
      <c r="S63" s="131"/>
      <c r="T63" s="132"/>
      <c r="U63" s="133"/>
      <c r="V63" s="133" t="s">
        <v>274</v>
      </c>
      <c r="W63" s="134"/>
      <c r="X63" s="135"/>
      <c r="Y63" s="136" t="s">
        <v>274</v>
      </c>
      <c r="Z63" s="136"/>
      <c r="AA63" s="137"/>
      <c r="AB63" s="138"/>
      <c r="AC63" s="139"/>
      <c r="AD63" s="139" t="s">
        <v>274</v>
      </c>
      <c r="AE63" s="140"/>
      <c r="AF63" s="123"/>
      <c r="AG63" s="124"/>
      <c r="AH63" s="124"/>
      <c r="AI63" s="125"/>
      <c r="AJ63" s="126"/>
      <c r="AK63" s="127"/>
      <c r="AL63" s="127"/>
      <c r="AM63" s="128" t="s">
        <v>274</v>
      </c>
      <c r="AN63" s="129"/>
      <c r="AO63" s="130"/>
      <c r="AP63" s="130"/>
      <c r="AQ63" s="131" t="s">
        <v>274</v>
      </c>
      <c r="AR63" s="132"/>
      <c r="AS63" s="133"/>
      <c r="AT63" s="133"/>
      <c r="AU63" s="134"/>
      <c r="AV63" s="118">
        <f t="shared" si="72"/>
        <v>0</v>
      </c>
      <c r="AW63" s="118">
        <f t="shared" si="72"/>
        <v>1</v>
      </c>
      <c r="AX63" s="118">
        <f t="shared" si="72"/>
        <v>3</v>
      </c>
      <c r="AY63" s="118">
        <f t="shared" si="72"/>
        <v>3</v>
      </c>
    </row>
    <row r="64" spans="1:51" ht="15.75" thickBot="1" x14ac:dyDescent="0.25">
      <c r="A64" s="463"/>
      <c r="B64" s="456"/>
      <c r="C64" s="119" t="s">
        <v>387</v>
      </c>
      <c r="D64" s="120"/>
      <c r="E64" s="121"/>
      <c r="F64" s="121"/>
      <c r="G64" s="122"/>
      <c r="H64" s="123"/>
      <c r="I64" s="124"/>
      <c r="J64" s="124" t="s">
        <v>274</v>
      </c>
      <c r="K64" s="125"/>
      <c r="L64" s="126"/>
      <c r="M64" s="127" t="s">
        <v>274</v>
      </c>
      <c r="N64" s="127"/>
      <c r="O64" s="128"/>
      <c r="P64" s="129"/>
      <c r="Q64" s="130"/>
      <c r="R64" s="130"/>
      <c r="S64" s="131"/>
      <c r="T64" s="132"/>
      <c r="U64" s="133"/>
      <c r="V64" s="133"/>
      <c r="W64" s="134" t="s">
        <v>274</v>
      </c>
      <c r="X64" s="135"/>
      <c r="Y64" s="136"/>
      <c r="Z64" s="136" t="s">
        <v>274</v>
      </c>
      <c r="AA64" s="137"/>
      <c r="AB64" s="138"/>
      <c r="AC64" s="139"/>
      <c r="AD64" s="139" t="s">
        <v>274</v>
      </c>
      <c r="AE64" s="140"/>
      <c r="AF64" s="123"/>
      <c r="AG64" s="124"/>
      <c r="AH64" s="124"/>
      <c r="AI64" s="125"/>
      <c r="AJ64" s="126"/>
      <c r="AK64" s="127"/>
      <c r="AL64" s="127" t="s">
        <v>274</v>
      </c>
      <c r="AM64" s="128"/>
      <c r="AN64" s="129"/>
      <c r="AO64" s="130"/>
      <c r="AP64" s="130" t="s">
        <v>274</v>
      </c>
      <c r="AQ64" s="131"/>
      <c r="AR64" s="132"/>
      <c r="AS64" s="133"/>
      <c r="AT64" s="133"/>
      <c r="AU64" s="134"/>
      <c r="AV64" s="118">
        <f t="shared" si="72"/>
        <v>0</v>
      </c>
      <c r="AW64" s="142">
        <f t="shared" si="72"/>
        <v>1</v>
      </c>
      <c r="AX64" s="118">
        <f t="shared" si="72"/>
        <v>5</v>
      </c>
      <c r="AY64" s="118">
        <f t="shared" si="72"/>
        <v>1</v>
      </c>
    </row>
    <row r="65" spans="1:51" ht="15.75" thickBot="1" x14ac:dyDescent="0.25">
      <c r="A65" s="463"/>
      <c r="B65" s="456"/>
      <c r="C65" s="258" t="s">
        <v>388</v>
      </c>
      <c r="D65" s="71"/>
      <c r="E65" s="72"/>
      <c r="F65" s="72"/>
      <c r="G65" s="73"/>
      <c r="H65" s="144"/>
      <c r="I65" s="145"/>
      <c r="J65" s="145"/>
      <c r="K65" s="146" t="s">
        <v>274</v>
      </c>
      <c r="L65" s="147"/>
      <c r="M65" s="148"/>
      <c r="N65" s="148"/>
      <c r="O65" s="149" t="s">
        <v>274</v>
      </c>
      <c r="P65" s="150"/>
      <c r="Q65" s="151"/>
      <c r="R65" s="151"/>
      <c r="S65" s="152"/>
      <c r="T65" s="153"/>
      <c r="U65" s="154"/>
      <c r="V65" s="154"/>
      <c r="W65" s="155" t="s">
        <v>274</v>
      </c>
      <c r="X65" s="156" t="s">
        <v>274</v>
      </c>
      <c r="Y65" s="157"/>
      <c r="Z65" s="157"/>
      <c r="AA65" s="158"/>
      <c r="AB65" s="159"/>
      <c r="AC65" s="160"/>
      <c r="AD65" s="160"/>
      <c r="AE65" s="161" t="s">
        <v>274</v>
      </c>
      <c r="AF65" s="144"/>
      <c r="AG65" s="145"/>
      <c r="AH65" s="145"/>
      <c r="AI65" s="146"/>
      <c r="AJ65" s="147"/>
      <c r="AK65" s="148"/>
      <c r="AL65" s="148"/>
      <c r="AM65" s="149" t="s">
        <v>274</v>
      </c>
      <c r="AN65" s="150"/>
      <c r="AO65" s="151"/>
      <c r="AP65" s="151"/>
      <c r="AQ65" s="152" t="s">
        <v>274</v>
      </c>
      <c r="AR65" s="153"/>
      <c r="AS65" s="154"/>
      <c r="AT65" s="154"/>
      <c r="AU65" s="155"/>
      <c r="AV65" s="118">
        <f t="shared" si="72"/>
        <v>1</v>
      </c>
      <c r="AW65" s="118">
        <f t="shared" si="72"/>
        <v>0</v>
      </c>
      <c r="AX65" s="118">
        <f t="shared" si="72"/>
        <v>0</v>
      </c>
      <c r="AY65" s="118">
        <f t="shared" si="72"/>
        <v>6</v>
      </c>
    </row>
    <row r="66" spans="1:51" ht="15.75" thickBot="1" x14ac:dyDescent="0.25">
      <c r="A66" s="463"/>
      <c r="B66" s="163" t="s">
        <v>360</v>
      </c>
      <c r="C66" s="205" t="str">
        <f>B62</f>
        <v>GESTION DEL AULA</v>
      </c>
      <c r="D66" s="285">
        <f>COUNT(D62:D65)+COUNTIFS(D62:D65,"X")</f>
        <v>0</v>
      </c>
      <c r="E66" s="164">
        <f t="shared" ref="E66:AA66" si="73">COUNT(E62:E65)+COUNTIFS(E62:E65,"X")</f>
        <v>0</v>
      </c>
      <c r="F66" s="164">
        <f t="shared" si="73"/>
        <v>0</v>
      </c>
      <c r="G66" s="165">
        <f t="shared" si="73"/>
        <v>0</v>
      </c>
      <c r="H66" s="166">
        <f t="shared" si="73"/>
        <v>0</v>
      </c>
      <c r="I66" s="167">
        <f t="shared" si="73"/>
        <v>0</v>
      </c>
      <c r="J66" s="167">
        <f t="shared" si="73"/>
        <v>1</v>
      </c>
      <c r="K66" s="168">
        <f t="shared" si="73"/>
        <v>3</v>
      </c>
      <c r="L66" s="169">
        <f t="shared" si="73"/>
        <v>0</v>
      </c>
      <c r="M66" s="170">
        <f t="shared" si="73"/>
        <v>1</v>
      </c>
      <c r="N66" s="170">
        <f t="shared" si="73"/>
        <v>2</v>
      </c>
      <c r="O66" s="171">
        <f t="shared" si="73"/>
        <v>1</v>
      </c>
      <c r="P66" s="172">
        <f t="shared" si="73"/>
        <v>0</v>
      </c>
      <c r="Q66" s="173">
        <f t="shared" si="73"/>
        <v>0</v>
      </c>
      <c r="R66" s="173">
        <f t="shared" si="73"/>
        <v>0</v>
      </c>
      <c r="S66" s="174">
        <f t="shared" si="73"/>
        <v>0</v>
      </c>
      <c r="T66" s="175">
        <f t="shared" si="73"/>
        <v>0</v>
      </c>
      <c r="U66" s="176">
        <f t="shared" si="73"/>
        <v>0</v>
      </c>
      <c r="V66" s="176">
        <f t="shared" si="73"/>
        <v>2</v>
      </c>
      <c r="W66" s="177">
        <f t="shared" si="73"/>
        <v>2</v>
      </c>
      <c r="X66" s="178">
        <f t="shared" si="73"/>
        <v>1</v>
      </c>
      <c r="Y66" s="179">
        <f t="shared" si="73"/>
        <v>2</v>
      </c>
      <c r="Z66" s="179">
        <f t="shared" si="73"/>
        <v>1</v>
      </c>
      <c r="AA66" s="180">
        <f t="shared" si="73"/>
        <v>0</v>
      </c>
      <c r="AB66" s="181">
        <f>COUNT(AB62:AB65)+COUNTIFS(AB62:AB65,"X")</f>
        <v>0</v>
      </c>
      <c r="AC66" s="181">
        <f t="shared" ref="AC66:AU66" si="74">COUNT(AC62:AC65)+COUNTIFS(AC62:AC65,"X")</f>
        <v>0</v>
      </c>
      <c r="AD66" s="181">
        <f t="shared" si="74"/>
        <v>2</v>
      </c>
      <c r="AE66" s="181">
        <f t="shared" si="74"/>
        <v>2</v>
      </c>
      <c r="AF66" s="166">
        <f t="shared" si="74"/>
        <v>0</v>
      </c>
      <c r="AG66" s="167">
        <f t="shared" si="74"/>
        <v>0</v>
      </c>
      <c r="AH66" s="167">
        <f t="shared" si="74"/>
        <v>0</v>
      </c>
      <c r="AI66" s="168">
        <f t="shared" si="74"/>
        <v>0</v>
      </c>
      <c r="AJ66" s="169">
        <f t="shared" si="74"/>
        <v>0</v>
      </c>
      <c r="AK66" s="170">
        <f t="shared" si="74"/>
        <v>0</v>
      </c>
      <c r="AL66" s="170">
        <f t="shared" si="74"/>
        <v>1</v>
      </c>
      <c r="AM66" s="171">
        <f t="shared" si="74"/>
        <v>3</v>
      </c>
      <c r="AN66" s="172">
        <f t="shared" si="74"/>
        <v>0</v>
      </c>
      <c r="AO66" s="173">
        <f t="shared" si="74"/>
        <v>0</v>
      </c>
      <c r="AP66" s="173">
        <f t="shared" si="74"/>
        <v>2</v>
      </c>
      <c r="AQ66" s="174">
        <f t="shared" si="74"/>
        <v>2</v>
      </c>
      <c r="AR66" s="175">
        <f t="shared" si="74"/>
        <v>0</v>
      </c>
      <c r="AS66" s="176">
        <f t="shared" si="74"/>
        <v>0</v>
      </c>
      <c r="AT66" s="176">
        <f t="shared" si="74"/>
        <v>0</v>
      </c>
      <c r="AU66" s="177">
        <f t="shared" si="74"/>
        <v>0</v>
      </c>
      <c r="AV66" s="182">
        <f>AV65+AV64+AV63+AV62</f>
        <v>1</v>
      </c>
      <c r="AW66" s="182">
        <f t="shared" ref="AW66:AY66" si="75">AW65+AW64+AW63+AW62</f>
        <v>3</v>
      </c>
      <c r="AX66" s="182">
        <f t="shared" si="75"/>
        <v>11</v>
      </c>
      <c r="AY66" s="182">
        <f t="shared" si="75"/>
        <v>13</v>
      </c>
    </row>
    <row r="67" spans="1:51" ht="15.75" thickBot="1" x14ac:dyDescent="0.25">
      <c r="A67" s="463"/>
      <c r="B67" s="456" t="s">
        <v>389</v>
      </c>
      <c r="C67" s="183" t="s">
        <v>390</v>
      </c>
      <c r="D67" s="184"/>
      <c r="E67" s="185"/>
      <c r="F67" s="185"/>
      <c r="G67" s="186"/>
      <c r="H67" s="187"/>
      <c r="I67" s="188"/>
      <c r="J67" s="188"/>
      <c r="K67" s="189" t="s">
        <v>274</v>
      </c>
      <c r="L67" s="190"/>
      <c r="M67" s="191"/>
      <c r="N67" s="191"/>
      <c r="O67" s="192" t="s">
        <v>274</v>
      </c>
      <c r="P67" s="193"/>
      <c r="Q67" s="194"/>
      <c r="R67" s="194"/>
      <c r="S67" s="195"/>
      <c r="T67" s="196"/>
      <c r="U67" s="197"/>
      <c r="V67" s="197"/>
      <c r="W67" s="198" t="s">
        <v>274</v>
      </c>
      <c r="X67" s="199"/>
      <c r="Y67" s="200" t="s">
        <v>274</v>
      </c>
      <c r="Z67" s="200"/>
      <c r="AA67" s="201"/>
      <c r="AB67" s="202"/>
      <c r="AC67" s="203"/>
      <c r="AD67" s="203"/>
      <c r="AE67" s="204" t="s">
        <v>274</v>
      </c>
      <c r="AF67" s="187"/>
      <c r="AG67" s="188"/>
      <c r="AH67" s="188"/>
      <c r="AI67" s="189"/>
      <c r="AJ67" s="190"/>
      <c r="AK67" s="191"/>
      <c r="AL67" s="191"/>
      <c r="AM67" s="192" t="s">
        <v>274</v>
      </c>
      <c r="AN67" s="193"/>
      <c r="AO67" s="194"/>
      <c r="AP67" s="194"/>
      <c r="AQ67" s="195" t="s">
        <v>274</v>
      </c>
      <c r="AR67" s="196"/>
      <c r="AS67" s="197"/>
      <c r="AT67" s="197"/>
      <c r="AU67" s="198"/>
      <c r="AV67" s="118">
        <f t="shared" ref="AV67:AY72" si="76">COUNTA(D67,H67,L67,P67,T67,X67,AB67,AF67,AJ67,AN67,AR67)</f>
        <v>0</v>
      </c>
      <c r="AW67" s="118">
        <f t="shared" si="76"/>
        <v>1</v>
      </c>
      <c r="AX67" s="118">
        <f t="shared" si="76"/>
        <v>0</v>
      </c>
      <c r="AY67" s="118">
        <f t="shared" si="76"/>
        <v>6</v>
      </c>
    </row>
    <row r="68" spans="1:51" ht="15.75" thickBot="1" x14ac:dyDescent="0.25">
      <c r="A68" s="463"/>
      <c r="B68" s="456"/>
      <c r="C68" s="257" t="s">
        <v>112</v>
      </c>
      <c r="D68" s="120"/>
      <c r="E68" s="121"/>
      <c r="F68" s="121"/>
      <c r="G68" s="122"/>
      <c r="H68" s="123"/>
      <c r="I68" s="124"/>
      <c r="J68" s="124" t="s">
        <v>274</v>
      </c>
      <c r="K68" s="125"/>
      <c r="L68" s="126"/>
      <c r="M68" s="127"/>
      <c r="N68" s="127" t="s">
        <v>274</v>
      </c>
      <c r="O68" s="128"/>
      <c r="P68" s="129"/>
      <c r="Q68" s="130"/>
      <c r="R68" s="130"/>
      <c r="S68" s="131"/>
      <c r="T68" s="132"/>
      <c r="U68" s="133"/>
      <c r="V68" s="133"/>
      <c r="W68" s="134" t="s">
        <v>274</v>
      </c>
      <c r="X68" s="135"/>
      <c r="Y68" s="136" t="s">
        <v>274</v>
      </c>
      <c r="Z68" s="136"/>
      <c r="AA68" s="137"/>
      <c r="AB68" s="138"/>
      <c r="AC68" s="139"/>
      <c r="AD68" s="139" t="s">
        <v>274</v>
      </c>
      <c r="AE68" s="140"/>
      <c r="AF68" s="123"/>
      <c r="AG68" s="124"/>
      <c r="AH68" s="124"/>
      <c r="AI68" s="125"/>
      <c r="AJ68" s="126"/>
      <c r="AK68" s="127"/>
      <c r="AL68" s="127"/>
      <c r="AM68" s="128" t="s">
        <v>274</v>
      </c>
      <c r="AN68" s="129"/>
      <c r="AO68" s="130"/>
      <c r="AP68" s="130"/>
      <c r="AQ68" s="131" t="s">
        <v>274</v>
      </c>
      <c r="AR68" s="132"/>
      <c r="AS68" s="133"/>
      <c r="AT68" s="133"/>
      <c r="AU68" s="134"/>
      <c r="AV68" s="118">
        <f t="shared" si="76"/>
        <v>0</v>
      </c>
      <c r="AW68" s="142">
        <f t="shared" si="76"/>
        <v>1</v>
      </c>
      <c r="AX68" s="118">
        <f t="shared" si="76"/>
        <v>3</v>
      </c>
      <c r="AY68" s="118">
        <f t="shared" si="76"/>
        <v>3</v>
      </c>
    </row>
    <row r="69" spans="1:51" ht="15.75" thickBot="1" x14ac:dyDescent="0.25">
      <c r="A69" s="463"/>
      <c r="B69" s="456"/>
      <c r="C69" s="119" t="s">
        <v>113</v>
      </c>
      <c r="D69" s="120"/>
      <c r="E69" s="121"/>
      <c r="F69" s="121"/>
      <c r="G69" s="122"/>
      <c r="H69" s="123"/>
      <c r="I69" s="124"/>
      <c r="J69" s="124"/>
      <c r="K69" s="125" t="s">
        <v>274</v>
      </c>
      <c r="L69" s="126"/>
      <c r="M69" s="127"/>
      <c r="N69" s="127"/>
      <c r="O69" s="128" t="s">
        <v>274</v>
      </c>
      <c r="P69" s="129"/>
      <c r="Q69" s="130"/>
      <c r="R69" s="130"/>
      <c r="S69" s="131"/>
      <c r="T69" s="132"/>
      <c r="U69" s="133"/>
      <c r="V69" s="133"/>
      <c r="W69" s="134" t="s">
        <v>274</v>
      </c>
      <c r="X69" s="135"/>
      <c r="Y69" s="136"/>
      <c r="Z69" s="136" t="s">
        <v>274</v>
      </c>
      <c r="AA69" s="137"/>
      <c r="AB69" s="138"/>
      <c r="AC69" s="139"/>
      <c r="AD69" s="139"/>
      <c r="AE69" s="140" t="s">
        <v>274</v>
      </c>
      <c r="AF69" s="123"/>
      <c r="AG69" s="124"/>
      <c r="AH69" s="124"/>
      <c r="AI69" s="125"/>
      <c r="AJ69" s="126"/>
      <c r="AK69" s="127"/>
      <c r="AL69" s="127" t="s">
        <v>274</v>
      </c>
      <c r="AM69" s="128"/>
      <c r="AN69" s="129"/>
      <c r="AO69" s="130"/>
      <c r="AP69" s="130"/>
      <c r="AQ69" s="131" t="s">
        <v>274</v>
      </c>
      <c r="AR69" s="132"/>
      <c r="AS69" s="133"/>
      <c r="AT69" s="133"/>
      <c r="AU69" s="134"/>
      <c r="AV69" s="118">
        <f t="shared" si="76"/>
        <v>0</v>
      </c>
      <c r="AW69" s="118">
        <f t="shared" si="76"/>
        <v>0</v>
      </c>
      <c r="AX69" s="118">
        <f t="shared" si="76"/>
        <v>2</v>
      </c>
      <c r="AY69" s="118">
        <f t="shared" si="76"/>
        <v>5</v>
      </c>
    </row>
    <row r="70" spans="1:51" ht="15.75" thickBot="1" x14ac:dyDescent="0.25">
      <c r="A70" s="463"/>
      <c r="B70" s="456"/>
      <c r="C70" s="119" t="s">
        <v>391</v>
      </c>
      <c r="D70" s="120"/>
      <c r="E70" s="121"/>
      <c r="F70" s="121"/>
      <c r="G70" s="122"/>
      <c r="H70" s="123"/>
      <c r="I70" s="124"/>
      <c r="J70" s="124"/>
      <c r="K70" s="125" t="s">
        <v>274</v>
      </c>
      <c r="L70" s="126"/>
      <c r="M70" s="127"/>
      <c r="N70" s="127"/>
      <c r="O70" s="128" t="s">
        <v>274</v>
      </c>
      <c r="P70" s="129"/>
      <c r="Q70" s="130"/>
      <c r="R70" s="130"/>
      <c r="S70" s="131"/>
      <c r="T70" s="132"/>
      <c r="U70" s="133"/>
      <c r="V70" s="133" t="s">
        <v>274</v>
      </c>
      <c r="W70" s="134"/>
      <c r="X70" s="135"/>
      <c r="Y70" s="136"/>
      <c r="Z70" s="136" t="s">
        <v>274</v>
      </c>
      <c r="AA70" s="137"/>
      <c r="AB70" s="138"/>
      <c r="AC70" s="139"/>
      <c r="AD70" s="139"/>
      <c r="AE70" s="140" t="s">
        <v>274</v>
      </c>
      <c r="AF70" s="123"/>
      <c r="AG70" s="124"/>
      <c r="AH70" s="124"/>
      <c r="AI70" s="125"/>
      <c r="AJ70" s="126"/>
      <c r="AK70" s="127"/>
      <c r="AL70" s="127"/>
      <c r="AM70" s="128" t="s">
        <v>274</v>
      </c>
      <c r="AN70" s="129"/>
      <c r="AO70" s="130"/>
      <c r="AP70" s="130"/>
      <c r="AQ70" s="131" t="s">
        <v>274</v>
      </c>
      <c r="AR70" s="132"/>
      <c r="AS70" s="133"/>
      <c r="AT70" s="133"/>
      <c r="AU70" s="134"/>
      <c r="AV70" s="118">
        <f t="shared" si="76"/>
        <v>0</v>
      </c>
      <c r="AW70" s="118">
        <f t="shared" si="76"/>
        <v>0</v>
      </c>
      <c r="AX70" s="118">
        <f t="shared" si="76"/>
        <v>2</v>
      </c>
      <c r="AY70" s="118">
        <f t="shared" si="76"/>
        <v>5</v>
      </c>
    </row>
    <row r="71" spans="1:51" ht="15.75" thickBot="1" x14ac:dyDescent="0.25">
      <c r="A71" s="463"/>
      <c r="B71" s="456"/>
      <c r="C71" s="119" t="s">
        <v>114</v>
      </c>
      <c r="D71" s="120"/>
      <c r="E71" s="121"/>
      <c r="F71" s="121"/>
      <c r="G71" s="122"/>
      <c r="H71" s="123"/>
      <c r="I71" s="124"/>
      <c r="J71" s="124"/>
      <c r="K71" s="125" t="s">
        <v>274</v>
      </c>
      <c r="L71" s="126" t="s">
        <v>274</v>
      </c>
      <c r="M71" s="127"/>
      <c r="N71" s="127"/>
      <c r="O71" s="128"/>
      <c r="P71" s="129"/>
      <c r="Q71" s="130"/>
      <c r="R71" s="130"/>
      <c r="S71" s="131"/>
      <c r="T71" s="132"/>
      <c r="U71" s="133"/>
      <c r="V71" s="133" t="s">
        <v>274</v>
      </c>
      <c r="W71" s="134"/>
      <c r="X71" s="135"/>
      <c r="Y71" s="136"/>
      <c r="Z71" s="136" t="s">
        <v>274</v>
      </c>
      <c r="AA71" s="137"/>
      <c r="AB71" s="138"/>
      <c r="AC71" s="139" t="s">
        <v>274</v>
      </c>
      <c r="AD71" s="139"/>
      <c r="AE71" s="140"/>
      <c r="AF71" s="123"/>
      <c r="AG71" s="124"/>
      <c r="AH71" s="124"/>
      <c r="AI71" s="125"/>
      <c r="AJ71" s="126"/>
      <c r="AK71" s="127"/>
      <c r="AL71" s="127" t="s">
        <v>274</v>
      </c>
      <c r="AM71" s="128"/>
      <c r="AN71" s="129"/>
      <c r="AO71" s="130"/>
      <c r="AP71" s="130" t="s">
        <v>274</v>
      </c>
      <c r="AQ71" s="131"/>
      <c r="AR71" s="132"/>
      <c r="AS71" s="133"/>
      <c r="AT71" s="133"/>
      <c r="AU71" s="134"/>
      <c r="AV71" s="118">
        <f t="shared" si="76"/>
        <v>1</v>
      </c>
      <c r="AW71" s="118">
        <f t="shared" si="76"/>
        <v>1</v>
      </c>
      <c r="AX71" s="118">
        <f t="shared" si="76"/>
        <v>4</v>
      </c>
      <c r="AY71" s="118">
        <f t="shared" si="76"/>
        <v>1</v>
      </c>
    </row>
    <row r="72" spans="1:51" ht="15.75" thickBot="1" x14ac:dyDescent="0.25">
      <c r="A72" s="463"/>
      <c r="B72" s="456"/>
      <c r="C72" s="143" t="s">
        <v>392</v>
      </c>
      <c r="D72" s="120"/>
      <c r="E72" s="121"/>
      <c r="F72" s="121"/>
      <c r="G72" s="122"/>
      <c r="H72" s="144"/>
      <c r="I72" s="145" t="s">
        <v>274</v>
      </c>
      <c r="J72" s="145"/>
      <c r="K72" s="146"/>
      <c r="L72" s="147" t="s">
        <v>274</v>
      </c>
      <c r="M72" s="148"/>
      <c r="N72" s="148"/>
      <c r="O72" s="149"/>
      <c r="P72" s="150"/>
      <c r="Q72" s="151"/>
      <c r="R72" s="151"/>
      <c r="S72" s="152"/>
      <c r="T72" s="153" t="s">
        <v>274</v>
      </c>
      <c r="U72" s="154"/>
      <c r="V72" s="154"/>
      <c r="W72" s="155"/>
      <c r="X72" s="156"/>
      <c r="Y72" s="157"/>
      <c r="Z72" s="157"/>
      <c r="AA72" s="158" t="s">
        <v>274</v>
      </c>
      <c r="AB72" s="159"/>
      <c r="AC72" s="160" t="s">
        <v>274</v>
      </c>
      <c r="AD72" s="160"/>
      <c r="AE72" s="161"/>
      <c r="AF72" s="144"/>
      <c r="AG72" s="145"/>
      <c r="AH72" s="145"/>
      <c r="AI72" s="146"/>
      <c r="AJ72" s="147"/>
      <c r="AK72" s="148" t="s">
        <v>274</v>
      </c>
      <c r="AL72" s="148"/>
      <c r="AM72" s="149"/>
      <c r="AN72" s="150"/>
      <c r="AO72" s="151" t="s">
        <v>274</v>
      </c>
      <c r="AP72" s="151"/>
      <c r="AQ72" s="152"/>
      <c r="AR72" s="153"/>
      <c r="AS72" s="154"/>
      <c r="AT72" s="154"/>
      <c r="AU72" s="155"/>
      <c r="AV72" s="207">
        <f t="shared" si="76"/>
        <v>2</v>
      </c>
      <c r="AW72" s="207">
        <f t="shared" si="76"/>
        <v>4</v>
      </c>
      <c r="AX72" s="118">
        <f t="shared" si="76"/>
        <v>0</v>
      </c>
      <c r="AY72" s="118">
        <f t="shared" si="76"/>
        <v>1</v>
      </c>
    </row>
    <row r="73" spans="1:51" ht="15.75" thickBot="1" x14ac:dyDescent="0.25">
      <c r="A73" s="463"/>
      <c r="B73" s="163" t="s">
        <v>360</v>
      </c>
      <c r="C73" s="205" t="str">
        <f>B67</f>
        <v>SEGUIMIENTO ACADEMICO</v>
      </c>
      <c r="D73" s="285">
        <f>COUNT(D67:D72)+COUNTIFS(D67:D72,"X")</f>
        <v>0</v>
      </c>
      <c r="E73" s="164">
        <f t="shared" ref="E73:AA73" si="77">COUNT(E67:E72)+COUNTIFS(E67:E72,"X")</f>
        <v>0</v>
      </c>
      <c r="F73" s="164">
        <f t="shared" si="77"/>
        <v>0</v>
      </c>
      <c r="G73" s="165">
        <f t="shared" si="77"/>
        <v>0</v>
      </c>
      <c r="H73" s="166">
        <f t="shared" si="77"/>
        <v>0</v>
      </c>
      <c r="I73" s="167">
        <f t="shared" si="77"/>
        <v>1</v>
      </c>
      <c r="J73" s="167">
        <f t="shared" si="77"/>
        <v>1</v>
      </c>
      <c r="K73" s="168">
        <f t="shared" si="77"/>
        <v>4</v>
      </c>
      <c r="L73" s="169">
        <f t="shared" si="77"/>
        <v>2</v>
      </c>
      <c r="M73" s="170">
        <f t="shared" si="77"/>
        <v>0</v>
      </c>
      <c r="N73" s="170">
        <f t="shared" si="77"/>
        <v>1</v>
      </c>
      <c r="O73" s="171">
        <f t="shared" si="77"/>
        <v>3</v>
      </c>
      <c r="P73" s="172">
        <f t="shared" si="77"/>
        <v>0</v>
      </c>
      <c r="Q73" s="173">
        <f t="shared" si="77"/>
        <v>0</v>
      </c>
      <c r="R73" s="173">
        <f t="shared" si="77"/>
        <v>0</v>
      </c>
      <c r="S73" s="174">
        <f t="shared" si="77"/>
        <v>0</v>
      </c>
      <c r="T73" s="175">
        <f t="shared" si="77"/>
        <v>1</v>
      </c>
      <c r="U73" s="176">
        <f t="shared" si="77"/>
        <v>0</v>
      </c>
      <c r="V73" s="176">
        <f t="shared" si="77"/>
        <v>2</v>
      </c>
      <c r="W73" s="177">
        <f t="shared" si="77"/>
        <v>3</v>
      </c>
      <c r="X73" s="178">
        <f t="shared" si="77"/>
        <v>0</v>
      </c>
      <c r="Y73" s="179">
        <f t="shared" si="77"/>
        <v>2</v>
      </c>
      <c r="Z73" s="179">
        <f t="shared" si="77"/>
        <v>3</v>
      </c>
      <c r="AA73" s="180">
        <f t="shared" si="77"/>
        <v>1</v>
      </c>
      <c r="AB73" s="181">
        <f>COUNT(AB67:AB72)+COUNTIFS(AB67:AB72,"X")</f>
        <v>0</v>
      </c>
      <c r="AC73" s="181">
        <f t="shared" ref="AC73:AU73" si="78">COUNT(AC67:AC72)+COUNTIFS(AC67:AC72,"X")</f>
        <v>2</v>
      </c>
      <c r="AD73" s="181">
        <f t="shared" si="78"/>
        <v>1</v>
      </c>
      <c r="AE73" s="181">
        <f t="shared" si="78"/>
        <v>3</v>
      </c>
      <c r="AF73" s="166">
        <f t="shared" si="78"/>
        <v>0</v>
      </c>
      <c r="AG73" s="167">
        <f t="shared" si="78"/>
        <v>0</v>
      </c>
      <c r="AH73" s="167">
        <f t="shared" si="78"/>
        <v>0</v>
      </c>
      <c r="AI73" s="168">
        <f t="shared" si="78"/>
        <v>0</v>
      </c>
      <c r="AJ73" s="169">
        <f t="shared" si="78"/>
        <v>0</v>
      </c>
      <c r="AK73" s="170">
        <f t="shared" si="78"/>
        <v>1</v>
      </c>
      <c r="AL73" s="170">
        <f t="shared" si="78"/>
        <v>2</v>
      </c>
      <c r="AM73" s="171">
        <f t="shared" si="78"/>
        <v>3</v>
      </c>
      <c r="AN73" s="172">
        <f t="shared" si="78"/>
        <v>0</v>
      </c>
      <c r="AO73" s="173">
        <f t="shared" si="78"/>
        <v>1</v>
      </c>
      <c r="AP73" s="173">
        <f t="shared" si="78"/>
        <v>1</v>
      </c>
      <c r="AQ73" s="174">
        <f t="shared" si="78"/>
        <v>4</v>
      </c>
      <c r="AR73" s="175">
        <f t="shared" si="78"/>
        <v>0</v>
      </c>
      <c r="AS73" s="176">
        <f t="shared" si="78"/>
        <v>0</v>
      </c>
      <c r="AT73" s="176">
        <f t="shared" si="78"/>
        <v>0</v>
      </c>
      <c r="AU73" s="177">
        <f t="shared" si="78"/>
        <v>0</v>
      </c>
      <c r="AV73" s="182">
        <f>AV72+AV71+AV70+AV69+AV68+AV67</f>
        <v>3</v>
      </c>
      <c r="AW73" s="182">
        <f t="shared" ref="AW73:AY73" si="79">AW72+AW71+AW70+AW69+AW68+AW67</f>
        <v>7</v>
      </c>
      <c r="AX73" s="182">
        <f t="shared" si="79"/>
        <v>11</v>
      </c>
      <c r="AY73" s="182">
        <f t="shared" si="79"/>
        <v>21</v>
      </c>
    </row>
    <row r="74" spans="1:51" x14ac:dyDescent="0.2">
      <c r="A74" s="463"/>
      <c r="B74" s="288" t="s">
        <v>374</v>
      </c>
      <c r="C74" s="460" t="str">
        <f>A51</f>
        <v>GESTION ACADEMICA</v>
      </c>
      <c r="D74" s="184">
        <f>D56+D61+D66+D73</f>
        <v>0</v>
      </c>
      <c r="E74" s="185">
        <f t="shared" ref="E74:AA74" si="80">E56+E61+E66+E73</f>
        <v>0</v>
      </c>
      <c r="F74" s="185">
        <f t="shared" si="80"/>
        <v>0</v>
      </c>
      <c r="G74" s="186">
        <f t="shared" si="80"/>
        <v>0</v>
      </c>
      <c r="H74" s="211">
        <f t="shared" si="80"/>
        <v>0</v>
      </c>
      <c r="I74" s="212">
        <f t="shared" si="80"/>
        <v>1</v>
      </c>
      <c r="J74" s="212">
        <f t="shared" si="80"/>
        <v>4</v>
      </c>
      <c r="K74" s="213">
        <f t="shared" si="80"/>
        <v>14</v>
      </c>
      <c r="L74" s="214">
        <f t="shared" si="80"/>
        <v>3</v>
      </c>
      <c r="M74" s="215">
        <f t="shared" si="80"/>
        <v>3</v>
      </c>
      <c r="N74" s="215">
        <f t="shared" si="80"/>
        <v>9</v>
      </c>
      <c r="O74" s="216">
        <f t="shared" si="80"/>
        <v>4</v>
      </c>
      <c r="P74" s="217">
        <f t="shared" si="80"/>
        <v>0</v>
      </c>
      <c r="Q74" s="218">
        <f t="shared" si="80"/>
        <v>0</v>
      </c>
      <c r="R74" s="218">
        <f t="shared" si="80"/>
        <v>0</v>
      </c>
      <c r="S74" s="219">
        <f t="shared" si="80"/>
        <v>0</v>
      </c>
      <c r="T74" s="220">
        <f t="shared" si="80"/>
        <v>5</v>
      </c>
      <c r="U74" s="221">
        <f t="shared" si="80"/>
        <v>1</v>
      </c>
      <c r="V74" s="221">
        <f t="shared" si="80"/>
        <v>7</v>
      </c>
      <c r="W74" s="222">
        <f t="shared" si="80"/>
        <v>6</v>
      </c>
      <c r="X74" s="223">
        <f t="shared" si="80"/>
        <v>1</v>
      </c>
      <c r="Y74" s="224">
        <f t="shared" si="80"/>
        <v>11</v>
      </c>
      <c r="Z74" s="224">
        <f t="shared" si="80"/>
        <v>6</v>
      </c>
      <c r="AA74" s="225">
        <f t="shared" si="80"/>
        <v>1</v>
      </c>
      <c r="AB74" s="226">
        <f>AB56+AB61+AB66+AB73</f>
        <v>0</v>
      </c>
      <c r="AC74" s="227">
        <f t="shared" ref="AC74:AY74" si="81">AC56+AC61+AC66+AC73</f>
        <v>2</v>
      </c>
      <c r="AD74" s="227">
        <f t="shared" si="81"/>
        <v>9</v>
      </c>
      <c r="AE74" s="228">
        <f t="shared" si="81"/>
        <v>8</v>
      </c>
      <c r="AF74" s="211">
        <f t="shared" si="81"/>
        <v>0</v>
      </c>
      <c r="AG74" s="212">
        <f t="shared" si="81"/>
        <v>0</v>
      </c>
      <c r="AH74" s="212">
        <f t="shared" si="81"/>
        <v>0</v>
      </c>
      <c r="AI74" s="213">
        <f t="shared" si="81"/>
        <v>0</v>
      </c>
      <c r="AJ74" s="214">
        <f t="shared" si="81"/>
        <v>0</v>
      </c>
      <c r="AK74" s="215">
        <f t="shared" si="81"/>
        <v>1</v>
      </c>
      <c r="AL74" s="215">
        <f t="shared" si="81"/>
        <v>8</v>
      </c>
      <c r="AM74" s="216">
        <f t="shared" si="81"/>
        <v>10</v>
      </c>
      <c r="AN74" s="217">
        <f t="shared" si="81"/>
        <v>0</v>
      </c>
      <c r="AO74" s="218">
        <f t="shared" si="81"/>
        <v>1</v>
      </c>
      <c r="AP74" s="218">
        <f t="shared" si="81"/>
        <v>6</v>
      </c>
      <c r="AQ74" s="219">
        <f t="shared" si="81"/>
        <v>12</v>
      </c>
      <c r="AR74" s="220">
        <f t="shared" si="81"/>
        <v>0</v>
      </c>
      <c r="AS74" s="221">
        <f t="shared" si="81"/>
        <v>0</v>
      </c>
      <c r="AT74" s="221">
        <f t="shared" si="81"/>
        <v>0</v>
      </c>
      <c r="AU74" s="222">
        <f t="shared" si="81"/>
        <v>0</v>
      </c>
      <c r="AV74" s="229">
        <f>AV56+AV61+AV66+AV73</f>
        <v>9</v>
      </c>
      <c r="AW74" s="230">
        <f t="shared" si="81"/>
        <v>20</v>
      </c>
      <c r="AX74" s="230">
        <f t="shared" si="81"/>
        <v>49</v>
      </c>
      <c r="AY74" s="231">
        <f t="shared" si="81"/>
        <v>55</v>
      </c>
    </row>
    <row r="75" spans="1:51" ht="15.75" thickBot="1" x14ac:dyDescent="0.25">
      <c r="A75" s="464"/>
      <c r="B75" s="287" t="s">
        <v>375</v>
      </c>
      <c r="C75" s="461"/>
      <c r="D75" s="232">
        <f>D74*100%/19</f>
        <v>0</v>
      </c>
      <c r="E75" s="233">
        <f t="shared" ref="E75:AA75" si="82">E74*100%/19</f>
        <v>0</v>
      </c>
      <c r="F75" s="233">
        <f t="shared" si="82"/>
        <v>0</v>
      </c>
      <c r="G75" s="234">
        <f t="shared" si="82"/>
        <v>0</v>
      </c>
      <c r="H75" s="235">
        <f t="shared" si="82"/>
        <v>0</v>
      </c>
      <c r="I75" s="236">
        <f t="shared" si="82"/>
        <v>5.2631578947368418E-2</v>
      </c>
      <c r="J75" s="236">
        <f t="shared" si="82"/>
        <v>0.21052631578947367</v>
      </c>
      <c r="K75" s="237">
        <f t="shared" si="82"/>
        <v>0.73684210526315785</v>
      </c>
      <c r="L75" s="238">
        <f t="shared" si="82"/>
        <v>0.15789473684210525</v>
      </c>
      <c r="M75" s="239">
        <f t="shared" si="82"/>
        <v>0.15789473684210525</v>
      </c>
      <c r="N75" s="239">
        <f t="shared" si="82"/>
        <v>0.47368421052631576</v>
      </c>
      <c r="O75" s="240">
        <f t="shared" si="82"/>
        <v>0.21052631578947367</v>
      </c>
      <c r="P75" s="241">
        <f t="shared" si="82"/>
        <v>0</v>
      </c>
      <c r="Q75" s="242">
        <f t="shared" si="82"/>
        <v>0</v>
      </c>
      <c r="R75" s="242">
        <f t="shared" si="82"/>
        <v>0</v>
      </c>
      <c r="S75" s="243">
        <f t="shared" si="82"/>
        <v>0</v>
      </c>
      <c r="T75" s="244">
        <f t="shared" si="82"/>
        <v>0.26315789473684209</v>
      </c>
      <c r="U75" s="245">
        <f t="shared" si="82"/>
        <v>5.2631578947368418E-2</v>
      </c>
      <c r="V75" s="245">
        <f t="shared" si="82"/>
        <v>0.36842105263157893</v>
      </c>
      <c r="W75" s="246">
        <f t="shared" si="82"/>
        <v>0.31578947368421051</v>
      </c>
      <c r="X75" s="247">
        <f t="shared" si="82"/>
        <v>5.2631578947368418E-2</v>
      </c>
      <c r="Y75" s="248">
        <f t="shared" si="82"/>
        <v>0.57894736842105265</v>
      </c>
      <c r="Z75" s="248">
        <f t="shared" si="82"/>
        <v>0.31578947368421051</v>
      </c>
      <c r="AA75" s="249">
        <f t="shared" si="82"/>
        <v>5.2631578947368418E-2</v>
      </c>
      <c r="AB75" s="250">
        <f>AB74*100%/19</f>
        <v>0</v>
      </c>
      <c r="AC75" s="251">
        <f t="shared" ref="AC75:AY75" si="83">AC74*100%/19</f>
        <v>0.10526315789473684</v>
      </c>
      <c r="AD75" s="251">
        <f t="shared" si="83"/>
        <v>0.47368421052631576</v>
      </c>
      <c r="AE75" s="252">
        <f t="shared" si="83"/>
        <v>0.42105263157894735</v>
      </c>
      <c r="AF75" s="235">
        <f t="shared" si="83"/>
        <v>0</v>
      </c>
      <c r="AG75" s="236">
        <f t="shared" si="83"/>
        <v>0</v>
      </c>
      <c r="AH75" s="236">
        <f t="shared" si="83"/>
        <v>0</v>
      </c>
      <c r="AI75" s="237">
        <f t="shared" si="83"/>
        <v>0</v>
      </c>
      <c r="AJ75" s="238">
        <f t="shared" si="83"/>
        <v>0</v>
      </c>
      <c r="AK75" s="239">
        <f t="shared" si="83"/>
        <v>5.2631578947368418E-2</v>
      </c>
      <c r="AL75" s="239">
        <f t="shared" si="83"/>
        <v>0.42105263157894735</v>
      </c>
      <c r="AM75" s="240">
        <f t="shared" si="83"/>
        <v>0.52631578947368418</v>
      </c>
      <c r="AN75" s="241">
        <f t="shared" si="83"/>
        <v>0</v>
      </c>
      <c r="AO75" s="242">
        <f t="shared" si="83"/>
        <v>5.2631578947368418E-2</v>
      </c>
      <c r="AP75" s="242">
        <f t="shared" si="83"/>
        <v>0.31578947368421051</v>
      </c>
      <c r="AQ75" s="243">
        <f t="shared" si="83"/>
        <v>0.63157894736842102</v>
      </c>
      <c r="AR75" s="244">
        <f t="shared" si="83"/>
        <v>0</v>
      </c>
      <c r="AS75" s="245">
        <f t="shared" si="83"/>
        <v>0</v>
      </c>
      <c r="AT75" s="245">
        <f t="shared" si="83"/>
        <v>0</v>
      </c>
      <c r="AU75" s="246">
        <f t="shared" si="83"/>
        <v>0</v>
      </c>
      <c r="AV75" s="253">
        <f t="shared" si="83"/>
        <v>0.47368421052631576</v>
      </c>
      <c r="AW75" s="254">
        <f t="shared" si="83"/>
        <v>1.0526315789473684</v>
      </c>
      <c r="AX75" s="254">
        <f t="shared" si="83"/>
        <v>2.5789473684210527</v>
      </c>
      <c r="AY75" s="255">
        <f t="shared" si="83"/>
        <v>2.8947368421052633</v>
      </c>
    </row>
    <row r="76" spans="1:51" ht="15.75" customHeight="1" thickBot="1" x14ac:dyDescent="0.25">
      <c r="A76" s="495" t="s">
        <v>393</v>
      </c>
      <c r="B76" s="455" t="s">
        <v>394</v>
      </c>
      <c r="C76" s="95" t="s">
        <v>395</v>
      </c>
      <c r="D76" s="96"/>
      <c r="E76" s="97"/>
      <c r="F76" s="97"/>
      <c r="G76" s="98"/>
      <c r="H76" s="187"/>
      <c r="I76" s="188"/>
      <c r="J76" s="188"/>
      <c r="K76" s="189" t="s">
        <v>274</v>
      </c>
      <c r="L76" s="190"/>
      <c r="M76" s="191"/>
      <c r="N76" s="191" t="s">
        <v>274</v>
      </c>
      <c r="O76" s="192"/>
      <c r="P76" s="193"/>
      <c r="Q76" s="194"/>
      <c r="R76" s="194"/>
      <c r="S76" s="195"/>
      <c r="T76" s="259" t="s">
        <v>274</v>
      </c>
      <c r="U76" s="197"/>
      <c r="V76" s="197"/>
      <c r="W76" s="198"/>
      <c r="X76" s="199"/>
      <c r="Y76" s="200"/>
      <c r="Z76" s="200" t="s">
        <v>274</v>
      </c>
      <c r="AA76" s="201"/>
      <c r="AB76" s="260" t="s">
        <v>274</v>
      </c>
      <c r="AC76" s="203"/>
      <c r="AD76" s="203"/>
      <c r="AE76" s="204"/>
      <c r="AF76" s="187"/>
      <c r="AG76" s="188"/>
      <c r="AH76" s="188"/>
      <c r="AI76" s="189"/>
      <c r="AJ76" s="190"/>
      <c r="AK76" s="191"/>
      <c r="AL76" s="191"/>
      <c r="AM76" s="192" t="s">
        <v>274</v>
      </c>
      <c r="AN76" s="193"/>
      <c r="AO76" s="194"/>
      <c r="AP76" s="194" t="s">
        <v>274</v>
      </c>
      <c r="AQ76" s="195"/>
      <c r="AR76" s="196"/>
      <c r="AS76" s="197"/>
      <c r="AT76" s="197"/>
      <c r="AU76" s="198"/>
      <c r="AV76" s="118">
        <f t="shared" ref="AV76:AY78" si="84">COUNTA(D76,H76,L76,P76,T76,X76,AB76,AF76,AJ76,AN76,AR76)</f>
        <v>2</v>
      </c>
      <c r="AW76" s="118">
        <f t="shared" si="84"/>
        <v>0</v>
      </c>
      <c r="AX76" s="118">
        <f t="shared" si="84"/>
        <v>3</v>
      </c>
      <c r="AY76" s="118">
        <f t="shared" si="84"/>
        <v>2</v>
      </c>
    </row>
    <row r="77" spans="1:51" ht="15.75" thickBot="1" x14ac:dyDescent="0.25">
      <c r="A77" s="496"/>
      <c r="B77" s="456"/>
      <c r="C77" s="119" t="s">
        <v>396</v>
      </c>
      <c r="D77" s="120"/>
      <c r="E77" s="121"/>
      <c r="F77" s="121"/>
      <c r="G77" s="122"/>
      <c r="H77" s="123"/>
      <c r="I77" s="124"/>
      <c r="J77" s="124"/>
      <c r="K77" s="125" t="s">
        <v>274</v>
      </c>
      <c r="L77" s="126"/>
      <c r="M77" s="127"/>
      <c r="N77" s="127" t="s">
        <v>274</v>
      </c>
      <c r="O77" s="128"/>
      <c r="P77" s="129"/>
      <c r="Q77" s="130"/>
      <c r="R77" s="130"/>
      <c r="S77" s="131"/>
      <c r="T77" s="261" t="s">
        <v>274</v>
      </c>
      <c r="U77" s="133"/>
      <c r="V77" s="133"/>
      <c r="W77" s="134"/>
      <c r="X77" s="135"/>
      <c r="Y77" s="136"/>
      <c r="Z77" s="136"/>
      <c r="AA77" s="137" t="s">
        <v>274</v>
      </c>
      <c r="AB77" s="262" t="s">
        <v>274</v>
      </c>
      <c r="AC77" s="139"/>
      <c r="AD77" s="139"/>
      <c r="AE77" s="140"/>
      <c r="AF77" s="123"/>
      <c r="AG77" s="124"/>
      <c r="AH77" s="124"/>
      <c r="AI77" s="125"/>
      <c r="AJ77" s="126"/>
      <c r="AK77" s="127"/>
      <c r="AL77" s="127" t="s">
        <v>274</v>
      </c>
      <c r="AM77" s="128"/>
      <c r="AN77" s="129"/>
      <c r="AO77" s="130"/>
      <c r="AP77" s="130"/>
      <c r="AQ77" s="131" t="s">
        <v>274</v>
      </c>
      <c r="AR77" s="132"/>
      <c r="AS77" s="133"/>
      <c r="AT77" s="133"/>
      <c r="AU77" s="134"/>
      <c r="AV77" s="118">
        <f t="shared" si="84"/>
        <v>2</v>
      </c>
      <c r="AW77" s="118">
        <f t="shared" si="84"/>
        <v>0</v>
      </c>
      <c r="AX77" s="118">
        <f t="shared" si="84"/>
        <v>2</v>
      </c>
      <c r="AY77" s="118">
        <f t="shared" si="84"/>
        <v>3</v>
      </c>
    </row>
    <row r="78" spans="1:51" ht="15.75" thickBot="1" x14ac:dyDescent="0.25">
      <c r="A78" s="496"/>
      <c r="B78" s="456"/>
      <c r="C78" s="143" t="s">
        <v>397</v>
      </c>
      <c r="D78" s="71"/>
      <c r="E78" s="72"/>
      <c r="F78" s="72"/>
      <c r="G78" s="73"/>
      <c r="H78" s="144"/>
      <c r="I78" s="145"/>
      <c r="J78" s="145"/>
      <c r="K78" s="146" t="s">
        <v>274</v>
      </c>
      <c r="L78" s="147"/>
      <c r="M78" s="148"/>
      <c r="N78" s="148" t="s">
        <v>274</v>
      </c>
      <c r="O78" s="149"/>
      <c r="P78" s="150"/>
      <c r="Q78" s="151"/>
      <c r="R78" s="151"/>
      <c r="S78" s="152"/>
      <c r="T78" s="263" t="s">
        <v>274</v>
      </c>
      <c r="U78" s="154"/>
      <c r="V78" s="154"/>
      <c r="W78" s="155"/>
      <c r="X78" s="156"/>
      <c r="Y78" s="157"/>
      <c r="Z78" s="157"/>
      <c r="AA78" s="158" t="s">
        <v>274</v>
      </c>
      <c r="AB78" s="264" t="s">
        <v>274</v>
      </c>
      <c r="AC78" s="160"/>
      <c r="AD78" s="160"/>
      <c r="AE78" s="161"/>
      <c r="AF78" s="144"/>
      <c r="AG78" s="145"/>
      <c r="AH78" s="145"/>
      <c r="AI78" s="146"/>
      <c r="AJ78" s="147"/>
      <c r="AK78" s="148"/>
      <c r="AL78" s="148" t="s">
        <v>274</v>
      </c>
      <c r="AM78" s="149"/>
      <c r="AN78" s="150"/>
      <c r="AO78" s="151"/>
      <c r="AP78" s="151"/>
      <c r="AQ78" s="152" t="s">
        <v>274</v>
      </c>
      <c r="AR78" s="153"/>
      <c r="AS78" s="154"/>
      <c r="AT78" s="154"/>
      <c r="AU78" s="155"/>
      <c r="AV78" s="118">
        <f t="shared" si="84"/>
        <v>2</v>
      </c>
      <c r="AW78" s="118">
        <f t="shared" si="84"/>
        <v>0</v>
      </c>
      <c r="AX78" s="118">
        <f t="shared" si="84"/>
        <v>2</v>
      </c>
      <c r="AY78" s="118">
        <f t="shared" si="84"/>
        <v>3</v>
      </c>
    </row>
    <row r="79" spans="1:51" ht="15.75" thickBot="1" x14ac:dyDescent="0.25">
      <c r="A79" s="496"/>
      <c r="B79" s="163" t="s">
        <v>360</v>
      </c>
      <c r="C79" s="205" t="str">
        <f>B76</f>
        <v>APOYO A LA GESTION ACADEMICA</v>
      </c>
      <c r="D79" s="285">
        <f>COUNT(D76:D78)+COUNTIFS(D76:D78,"X")</f>
        <v>0</v>
      </c>
      <c r="E79" s="164">
        <f t="shared" ref="E79:AA79" si="85">COUNT(E76:E78)+COUNTIFS(E76:E78,"X")</f>
        <v>0</v>
      </c>
      <c r="F79" s="164">
        <f t="shared" si="85"/>
        <v>0</v>
      </c>
      <c r="G79" s="165">
        <f t="shared" si="85"/>
        <v>0</v>
      </c>
      <c r="H79" s="166">
        <f t="shared" si="85"/>
        <v>0</v>
      </c>
      <c r="I79" s="167">
        <f t="shared" si="85"/>
        <v>0</v>
      </c>
      <c r="J79" s="167">
        <f t="shared" si="85"/>
        <v>0</v>
      </c>
      <c r="K79" s="168">
        <f t="shared" si="85"/>
        <v>3</v>
      </c>
      <c r="L79" s="169">
        <f t="shared" si="85"/>
        <v>0</v>
      </c>
      <c r="M79" s="170">
        <f t="shared" si="85"/>
        <v>0</v>
      </c>
      <c r="N79" s="170">
        <f t="shared" si="85"/>
        <v>3</v>
      </c>
      <c r="O79" s="171">
        <f t="shared" si="85"/>
        <v>0</v>
      </c>
      <c r="P79" s="172">
        <f t="shared" si="85"/>
        <v>0</v>
      </c>
      <c r="Q79" s="173">
        <f t="shared" si="85"/>
        <v>0</v>
      </c>
      <c r="R79" s="173">
        <f t="shared" si="85"/>
        <v>0</v>
      </c>
      <c r="S79" s="174">
        <f t="shared" si="85"/>
        <v>0</v>
      </c>
      <c r="T79" s="175">
        <f t="shared" si="85"/>
        <v>3</v>
      </c>
      <c r="U79" s="176">
        <f t="shared" si="85"/>
        <v>0</v>
      </c>
      <c r="V79" s="176">
        <f t="shared" si="85"/>
        <v>0</v>
      </c>
      <c r="W79" s="177">
        <f t="shared" si="85"/>
        <v>0</v>
      </c>
      <c r="X79" s="178">
        <f t="shared" si="85"/>
        <v>0</v>
      </c>
      <c r="Y79" s="179">
        <f t="shared" si="85"/>
        <v>0</v>
      </c>
      <c r="Z79" s="179">
        <f t="shared" si="85"/>
        <v>1</v>
      </c>
      <c r="AA79" s="180">
        <f t="shared" si="85"/>
        <v>2</v>
      </c>
      <c r="AB79" s="181">
        <f>COUNT(AB76:AB78)+COUNTIFS(AB76:AB78,"X")</f>
        <v>3</v>
      </c>
      <c r="AC79" s="181">
        <f t="shared" ref="AC79:AU79" si="86">COUNT(AC76:AC78)+COUNTIFS(AC76:AC78,"X")</f>
        <v>0</v>
      </c>
      <c r="AD79" s="181">
        <f t="shared" si="86"/>
        <v>0</v>
      </c>
      <c r="AE79" s="181">
        <f t="shared" si="86"/>
        <v>0</v>
      </c>
      <c r="AF79" s="166">
        <f t="shared" si="86"/>
        <v>0</v>
      </c>
      <c r="AG79" s="167">
        <f t="shared" si="86"/>
        <v>0</v>
      </c>
      <c r="AH79" s="167">
        <f t="shared" si="86"/>
        <v>0</v>
      </c>
      <c r="AI79" s="168">
        <f t="shared" si="86"/>
        <v>0</v>
      </c>
      <c r="AJ79" s="169">
        <f t="shared" si="86"/>
        <v>0</v>
      </c>
      <c r="AK79" s="170">
        <f t="shared" si="86"/>
        <v>0</v>
      </c>
      <c r="AL79" s="170">
        <f t="shared" si="86"/>
        <v>2</v>
      </c>
      <c r="AM79" s="171">
        <f t="shared" si="86"/>
        <v>1</v>
      </c>
      <c r="AN79" s="172">
        <f t="shared" si="86"/>
        <v>0</v>
      </c>
      <c r="AO79" s="173">
        <f t="shared" si="86"/>
        <v>0</v>
      </c>
      <c r="AP79" s="173">
        <f t="shared" si="86"/>
        <v>1</v>
      </c>
      <c r="AQ79" s="174">
        <f t="shared" si="86"/>
        <v>2</v>
      </c>
      <c r="AR79" s="175">
        <f t="shared" si="86"/>
        <v>0</v>
      </c>
      <c r="AS79" s="176">
        <f t="shared" si="86"/>
        <v>0</v>
      </c>
      <c r="AT79" s="176">
        <f t="shared" si="86"/>
        <v>0</v>
      </c>
      <c r="AU79" s="177">
        <f t="shared" si="86"/>
        <v>0</v>
      </c>
      <c r="AV79" s="182">
        <f>AV78+AV77+AV76</f>
        <v>6</v>
      </c>
      <c r="AW79" s="182">
        <f t="shared" ref="AW79:AY79" si="87">AW78+AW77+AW76</f>
        <v>0</v>
      </c>
      <c r="AX79" s="182">
        <f t="shared" si="87"/>
        <v>7</v>
      </c>
      <c r="AY79" s="182">
        <f t="shared" si="87"/>
        <v>8</v>
      </c>
    </row>
    <row r="80" spans="1:51" ht="15.75" thickBot="1" x14ac:dyDescent="0.25">
      <c r="A80" s="496"/>
      <c r="B80" s="456" t="s">
        <v>398</v>
      </c>
      <c r="C80" s="183" t="s">
        <v>399</v>
      </c>
      <c r="D80" s="184"/>
      <c r="E80" s="185"/>
      <c r="F80" s="185"/>
      <c r="G80" s="186"/>
      <c r="H80" s="187"/>
      <c r="I80" s="188"/>
      <c r="J80" s="188"/>
      <c r="K80" s="189" t="s">
        <v>274</v>
      </c>
      <c r="L80" s="190" t="s">
        <v>274</v>
      </c>
      <c r="M80" s="191"/>
      <c r="N80" s="191"/>
      <c r="O80" s="192"/>
      <c r="P80" s="193"/>
      <c r="Q80" s="194"/>
      <c r="R80" s="194"/>
      <c r="S80" s="195"/>
      <c r="T80" s="259" t="s">
        <v>274</v>
      </c>
      <c r="U80" s="197"/>
      <c r="V80" s="197"/>
      <c r="W80" s="198"/>
      <c r="X80" s="199"/>
      <c r="Y80" s="200" t="s">
        <v>274</v>
      </c>
      <c r="Z80" s="200"/>
      <c r="AA80" s="201"/>
      <c r="AB80" s="260" t="s">
        <v>274</v>
      </c>
      <c r="AC80" s="203"/>
      <c r="AD80" s="203"/>
      <c r="AE80" s="204"/>
      <c r="AF80" s="187"/>
      <c r="AG80" s="188"/>
      <c r="AH80" s="188"/>
      <c r="AI80" s="189"/>
      <c r="AJ80" s="190"/>
      <c r="AK80" s="191" t="s">
        <v>274</v>
      </c>
      <c r="AL80" s="191"/>
      <c r="AM80" s="192"/>
      <c r="AN80" s="193"/>
      <c r="AO80" s="194"/>
      <c r="AP80" s="194" t="s">
        <v>274</v>
      </c>
      <c r="AQ80" s="195"/>
      <c r="AR80" s="196"/>
      <c r="AS80" s="197"/>
      <c r="AT80" s="197"/>
      <c r="AU80" s="198"/>
      <c r="AV80" s="207">
        <f>COUNTA(D80,H80,L80,P80,T80,X80,AB80,AF80,AJ80,AN80,AR80)</f>
        <v>3</v>
      </c>
      <c r="AW80" s="207">
        <f t="shared" ref="AW80:AY86" si="88">COUNTA(E80,I80,M80,Q80,U80,Y80,AC80,AG80,AK80,AO80,AS80)</f>
        <v>2</v>
      </c>
      <c r="AX80" s="118">
        <f t="shared" si="88"/>
        <v>1</v>
      </c>
      <c r="AY80" s="118">
        <f t="shared" si="88"/>
        <v>1</v>
      </c>
    </row>
    <row r="81" spans="1:51" ht="15.75" thickBot="1" x14ac:dyDescent="0.25">
      <c r="A81" s="496"/>
      <c r="B81" s="456"/>
      <c r="C81" s="119" t="s">
        <v>115</v>
      </c>
      <c r="D81" s="120"/>
      <c r="E81" s="121"/>
      <c r="F81" s="121"/>
      <c r="G81" s="122"/>
      <c r="H81" s="123"/>
      <c r="I81" s="124"/>
      <c r="J81" s="124"/>
      <c r="K81" s="125" t="s">
        <v>274</v>
      </c>
      <c r="L81" s="126" t="s">
        <v>274</v>
      </c>
      <c r="M81" s="127"/>
      <c r="N81" s="127"/>
      <c r="O81" s="128"/>
      <c r="P81" s="129"/>
      <c r="Q81" s="130"/>
      <c r="R81" s="130"/>
      <c r="S81" s="131"/>
      <c r="T81" s="261" t="s">
        <v>274</v>
      </c>
      <c r="U81" s="133"/>
      <c r="V81" s="133"/>
      <c r="W81" s="134"/>
      <c r="X81" s="135"/>
      <c r="Y81" s="136" t="s">
        <v>274</v>
      </c>
      <c r="Z81" s="136"/>
      <c r="AA81" s="137"/>
      <c r="AB81" s="262" t="s">
        <v>274</v>
      </c>
      <c r="AC81" s="139"/>
      <c r="AD81" s="139"/>
      <c r="AE81" s="140"/>
      <c r="AF81" s="123"/>
      <c r="AG81" s="124"/>
      <c r="AH81" s="124"/>
      <c r="AI81" s="125"/>
      <c r="AJ81" s="126"/>
      <c r="AK81" s="127"/>
      <c r="AL81" s="127" t="s">
        <v>274</v>
      </c>
      <c r="AM81" s="128"/>
      <c r="AN81" s="129"/>
      <c r="AO81" s="130"/>
      <c r="AP81" s="130" t="s">
        <v>274</v>
      </c>
      <c r="AQ81" s="131"/>
      <c r="AR81" s="132"/>
      <c r="AS81" s="133"/>
      <c r="AT81" s="133"/>
      <c r="AU81" s="134"/>
      <c r="AV81" s="142">
        <f t="shared" ref="AV81:AV86" si="89">COUNTA(D81,H81,L81,P81,T81,X81,AB81,AF81,AJ81,AN81,AR81)</f>
        <v>3</v>
      </c>
      <c r="AW81" s="142">
        <f t="shared" si="88"/>
        <v>1</v>
      </c>
      <c r="AX81" s="118">
        <f t="shared" si="88"/>
        <v>2</v>
      </c>
      <c r="AY81" s="118">
        <f t="shared" si="88"/>
        <v>1</v>
      </c>
    </row>
    <row r="82" spans="1:51" ht="15.75" thickBot="1" x14ac:dyDescent="0.25">
      <c r="A82" s="496"/>
      <c r="B82" s="456"/>
      <c r="C82" s="119" t="s">
        <v>127</v>
      </c>
      <c r="D82" s="120"/>
      <c r="E82" s="121"/>
      <c r="F82" s="121"/>
      <c r="G82" s="122"/>
      <c r="H82" s="123"/>
      <c r="I82" s="124"/>
      <c r="J82" s="124"/>
      <c r="K82" s="125" t="s">
        <v>274</v>
      </c>
      <c r="L82" s="126" t="s">
        <v>274</v>
      </c>
      <c r="M82" s="127"/>
      <c r="N82" s="127"/>
      <c r="O82" s="128"/>
      <c r="P82" s="129"/>
      <c r="Q82" s="130"/>
      <c r="R82" s="130"/>
      <c r="S82" s="131"/>
      <c r="T82" s="261" t="s">
        <v>274</v>
      </c>
      <c r="U82" s="133"/>
      <c r="V82" s="133"/>
      <c r="W82" s="134"/>
      <c r="X82" s="135"/>
      <c r="Y82" s="136" t="s">
        <v>274</v>
      </c>
      <c r="Z82" s="136"/>
      <c r="AA82" s="137"/>
      <c r="AB82" s="262" t="s">
        <v>274</v>
      </c>
      <c r="AC82" s="139"/>
      <c r="AD82" s="139"/>
      <c r="AE82" s="140"/>
      <c r="AF82" s="123"/>
      <c r="AG82" s="124"/>
      <c r="AH82" s="124"/>
      <c r="AI82" s="125"/>
      <c r="AJ82" s="126"/>
      <c r="AK82" s="127" t="s">
        <v>274</v>
      </c>
      <c r="AL82" s="127"/>
      <c r="AM82" s="128"/>
      <c r="AN82" s="129"/>
      <c r="AO82" s="130"/>
      <c r="AP82" s="130" t="s">
        <v>274</v>
      </c>
      <c r="AQ82" s="131"/>
      <c r="AR82" s="132"/>
      <c r="AS82" s="133"/>
      <c r="AT82" s="133"/>
      <c r="AU82" s="134"/>
      <c r="AV82" s="142">
        <f t="shared" si="89"/>
        <v>3</v>
      </c>
      <c r="AW82" s="142">
        <f t="shared" si="88"/>
        <v>2</v>
      </c>
      <c r="AX82" s="118">
        <f t="shared" si="88"/>
        <v>1</v>
      </c>
      <c r="AY82" s="118">
        <f t="shared" si="88"/>
        <v>1</v>
      </c>
    </row>
    <row r="83" spans="1:51" ht="15.75" thickBot="1" x14ac:dyDescent="0.25">
      <c r="A83" s="496"/>
      <c r="B83" s="456"/>
      <c r="C83" s="119" t="s">
        <v>116</v>
      </c>
      <c r="D83" s="120"/>
      <c r="E83" s="121"/>
      <c r="F83" s="121"/>
      <c r="G83" s="122"/>
      <c r="H83" s="123"/>
      <c r="I83" s="124"/>
      <c r="J83" s="124"/>
      <c r="K83" s="125" t="s">
        <v>274</v>
      </c>
      <c r="L83" s="126"/>
      <c r="M83" s="127" t="s">
        <v>274</v>
      </c>
      <c r="N83" s="127"/>
      <c r="O83" s="128"/>
      <c r="P83" s="129"/>
      <c r="Q83" s="130"/>
      <c r="R83" s="130"/>
      <c r="S83" s="131"/>
      <c r="T83" s="261" t="s">
        <v>274</v>
      </c>
      <c r="U83" s="133"/>
      <c r="V83" s="133"/>
      <c r="W83" s="134"/>
      <c r="X83" s="135"/>
      <c r="Y83" s="136"/>
      <c r="Z83" s="136" t="s">
        <v>274</v>
      </c>
      <c r="AA83" s="137"/>
      <c r="AB83" s="262" t="s">
        <v>274</v>
      </c>
      <c r="AC83" s="139"/>
      <c r="AD83" s="139"/>
      <c r="AE83" s="140"/>
      <c r="AF83" s="123"/>
      <c r="AG83" s="124"/>
      <c r="AH83" s="124"/>
      <c r="AI83" s="125"/>
      <c r="AJ83" s="126" t="s">
        <v>274</v>
      </c>
      <c r="AK83" s="127"/>
      <c r="AL83" s="127"/>
      <c r="AM83" s="128"/>
      <c r="AN83" s="129"/>
      <c r="AO83" s="130"/>
      <c r="AP83" s="130" t="s">
        <v>274</v>
      </c>
      <c r="AQ83" s="131"/>
      <c r="AR83" s="132"/>
      <c r="AS83" s="133"/>
      <c r="AT83" s="133"/>
      <c r="AU83" s="134"/>
      <c r="AV83" s="118">
        <f t="shared" si="89"/>
        <v>3</v>
      </c>
      <c r="AW83" s="118">
        <f t="shared" si="88"/>
        <v>1</v>
      </c>
      <c r="AX83" s="118">
        <f t="shared" si="88"/>
        <v>2</v>
      </c>
      <c r="AY83" s="118">
        <f t="shared" si="88"/>
        <v>1</v>
      </c>
    </row>
    <row r="84" spans="1:51" ht="15.75" thickBot="1" x14ac:dyDescent="0.25">
      <c r="A84" s="496"/>
      <c r="B84" s="456"/>
      <c r="C84" s="119" t="s">
        <v>400</v>
      </c>
      <c r="D84" s="120"/>
      <c r="E84" s="121"/>
      <c r="F84" s="121"/>
      <c r="G84" s="122"/>
      <c r="H84" s="123"/>
      <c r="I84" s="124"/>
      <c r="J84" s="124"/>
      <c r="K84" s="125" t="s">
        <v>274</v>
      </c>
      <c r="L84" s="126"/>
      <c r="M84" s="127" t="s">
        <v>274</v>
      </c>
      <c r="N84" s="127"/>
      <c r="O84" s="128"/>
      <c r="P84" s="129"/>
      <c r="Q84" s="130"/>
      <c r="R84" s="130"/>
      <c r="S84" s="131"/>
      <c r="T84" s="261" t="s">
        <v>274</v>
      </c>
      <c r="U84" s="133"/>
      <c r="V84" s="133"/>
      <c r="W84" s="134"/>
      <c r="X84" s="135"/>
      <c r="Y84" s="136" t="s">
        <v>274</v>
      </c>
      <c r="Z84" s="136"/>
      <c r="AA84" s="137"/>
      <c r="AB84" s="138"/>
      <c r="AC84" s="139"/>
      <c r="AD84" s="139" t="s">
        <v>274</v>
      </c>
      <c r="AE84" s="140"/>
      <c r="AF84" s="123"/>
      <c r="AG84" s="124"/>
      <c r="AH84" s="124"/>
      <c r="AI84" s="125"/>
      <c r="AJ84" s="126" t="s">
        <v>274</v>
      </c>
      <c r="AK84" s="127"/>
      <c r="AL84" s="127"/>
      <c r="AM84" s="128"/>
      <c r="AN84" s="129"/>
      <c r="AO84" s="130"/>
      <c r="AP84" s="130" t="s">
        <v>274</v>
      </c>
      <c r="AQ84" s="131"/>
      <c r="AR84" s="132"/>
      <c r="AS84" s="133"/>
      <c r="AT84" s="133"/>
      <c r="AU84" s="134"/>
      <c r="AV84" s="118">
        <f t="shared" si="89"/>
        <v>2</v>
      </c>
      <c r="AW84" s="142">
        <f t="shared" si="88"/>
        <v>2</v>
      </c>
      <c r="AX84" s="118">
        <f t="shared" si="88"/>
        <v>2</v>
      </c>
      <c r="AY84" s="118">
        <f t="shared" si="88"/>
        <v>1</v>
      </c>
    </row>
    <row r="85" spans="1:51" ht="15.75" thickBot="1" x14ac:dyDescent="0.25">
      <c r="A85" s="496"/>
      <c r="B85" s="456"/>
      <c r="C85" s="119" t="s">
        <v>117</v>
      </c>
      <c r="D85" s="120"/>
      <c r="E85" s="121"/>
      <c r="F85" s="121"/>
      <c r="G85" s="122"/>
      <c r="H85" s="123"/>
      <c r="I85" s="124"/>
      <c r="J85" s="124"/>
      <c r="K85" s="125" t="s">
        <v>274</v>
      </c>
      <c r="L85" s="126" t="s">
        <v>274</v>
      </c>
      <c r="M85" s="127"/>
      <c r="N85" s="127"/>
      <c r="O85" s="128"/>
      <c r="P85" s="129"/>
      <c r="Q85" s="130"/>
      <c r="R85" s="130"/>
      <c r="S85" s="131"/>
      <c r="T85" s="261" t="s">
        <v>274</v>
      </c>
      <c r="U85" s="133"/>
      <c r="V85" s="133"/>
      <c r="W85" s="134"/>
      <c r="X85" s="135" t="s">
        <v>274</v>
      </c>
      <c r="Y85" s="136"/>
      <c r="Z85" s="136"/>
      <c r="AA85" s="137"/>
      <c r="AB85" s="262" t="s">
        <v>274</v>
      </c>
      <c r="AC85" s="139"/>
      <c r="AD85" s="139"/>
      <c r="AE85" s="140"/>
      <c r="AF85" s="123"/>
      <c r="AG85" s="124"/>
      <c r="AH85" s="124"/>
      <c r="AI85" s="125"/>
      <c r="AJ85" s="126"/>
      <c r="AK85" s="127"/>
      <c r="AL85" s="127" t="s">
        <v>274</v>
      </c>
      <c r="AM85" s="128"/>
      <c r="AN85" s="129"/>
      <c r="AO85" s="130"/>
      <c r="AP85" s="130"/>
      <c r="AQ85" s="131" t="s">
        <v>274</v>
      </c>
      <c r="AR85" s="132"/>
      <c r="AS85" s="133"/>
      <c r="AT85" s="133"/>
      <c r="AU85" s="134"/>
      <c r="AV85" s="142">
        <f t="shared" si="89"/>
        <v>4</v>
      </c>
      <c r="AW85" s="142">
        <f t="shared" si="88"/>
        <v>0</v>
      </c>
      <c r="AX85" s="118">
        <f t="shared" si="88"/>
        <v>1</v>
      </c>
      <c r="AY85" s="118">
        <f t="shared" si="88"/>
        <v>2</v>
      </c>
    </row>
    <row r="86" spans="1:51" ht="15.75" thickBot="1" x14ac:dyDescent="0.25">
      <c r="A86" s="496"/>
      <c r="B86" s="456"/>
      <c r="C86" s="143" t="s">
        <v>401</v>
      </c>
      <c r="D86" s="71"/>
      <c r="E86" s="72"/>
      <c r="F86" s="72"/>
      <c r="G86" s="73"/>
      <c r="H86" s="144"/>
      <c r="I86" s="145"/>
      <c r="J86" s="145" t="s">
        <v>274</v>
      </c>
      <c r="K86" s="146"/>
      <c r="L86" s="147" t="s">
        <v>274</v>
      </c>
      <c r="M86" s="148"/>
      <c r="N86" s="148"/>
      <c r="O86" s="149"/>
      <c r="P86" s="150"/>
      <c r="Q86" s="151"/>
      <c r="R86" s="151"/>
      <c r="S86" s="152"/>
      <c r="T86" s="263" t="s">
        <v>274</v>
      </c>
      <c r="U86" s="154"/>
      <c r="V86" s="154"/>
      <c r="W86" s="155"/>
      <c r="X86" s="156"/>
      <c r="Y86" s="157" t="s">
        <v>274</v>
      </c>
      <c r="Z86" s="157"/>
      <c r="AA86" s="158"/>
      <c r="AB86" s="264" t="s">
        <v>274</v>
      </c>
      <c r="AC86" s="160"/>
      <c r="AD86" s="160"/>
      <c r="AE86" s="161"/>
      <c r="AF86" s="144"/>
      <c r="AG86" s="145"/>
      <c r="AH86" s="145"/>
      <c r="AI86" s="146"/>
      <c r="AJ86" s="147"/>
      <c r="AK86" s="148" t="s">
        <v>274</v>
      </c>
      <c r="AL86" s="148"/>
      <c r="AM86" s="149"/>
      <c r="AN86" s="150"/>
      <c r="AO86" s="151" t="s">
        <v>274</v>
      </c>
      <c r="AP86" s="151"/>
      <c r="AQ86" s="152"/>
      <c r="AR86" s="153"/>
      <c r="AS86" s="154"/>
      <c r="AT86" s="154"/>
      <c r="AU86" s="155"/>
      <c r="AV86" s="142">
        <f t="shared" si="89"/>
        <v>3</v>
      </c>
      <c r="AW86" s="142">
        <f t="shared" si="88"/>
        <v>3</v>
      </c>
      <c r="AX86" s="118">
        <f t="shared" si="88"/>
        <v>1</v>
      </c>
      <c r="AY86" s="118">
        <f t="shared" si="88"/>
        <v>0</v>
      </c>
    </row>
    <row r="87" spans="1:51" ht="15.75" thickBot="1" x14ac:dyDescent="0.25">
      <c r="A87" s="496"/>
      <c r="B87" s="163" t="s">
        <v>360</v>
      </c>
      <c r="C87" s="205" t="str">
        <f>B80</f>
        <v>ADMINISTRACION DE LA PLANTA FISICA Y DE LOS RECURSOS</v>
      </c>
      <c r="D87" s="285">
        <f>COUNT(D80:D86)+COUNTIFS(D80:D86,"X")</f>
        <v>0</v>
      </c>
      <c r="E87" s="164">
        <f t="shared" ref="E87:AA87" si="90">COUNT(E80:E86)+COUNTIFS(E80:E86,"X")</f>
        <v>0</v>
      </c>
      <c r="F87" s="164">
        <f t="shared" si="90"/>
        <v>0</v>
      </c>
      <c r="G87" s="165">
        <f t="shared" si="90"/>
        <v>0</v>
      </c>
      <c r="H87" s="166">
        <f t="shared" si="90"/>
        <v>0</v>
      </c>
      <c r="I87" s="167">
        <f t="shared" si="90"/>
        <v>0</v>
      </c>
      <c r="J87" s="167">
        <f t="shared" si="90"/>
        <v>1</v>
      </c>
      <c r="K87" s="168">
        <f t="shared" si="90"/>
        <v>6</v>
      </c>
      <c r="L87" s="169">
        <f t="shared" si="90"/>
        <v>5</v>
      </c>
      <c r="M87" s="170">
        <f t="shared" si="90"/>
        <v>2</v>
      </c>
      <c r="N87" s="170">
        <f t="shared" si="90"/>
        <v>0</v>
      </c>
      <c r="O87" s="171">
        <f t="shared" si="90"/>
        <v>0</v>
      </c>
      <c r="P87" s="172">
        <f t="shared" si="90"/>
        <v>0</v>
      </c>
      <c r="Q87" s="173">
        <f t="shared" si="90"/>
        <v>0</v>
      </c>
      <c r="R87" s="173">
        <f t="shared" si="90"/>
        <v>0</v>
      </c>
      <c r="S87" s="174">
        <f t="shared" si="90"/>
        <v>0</v>
      </c>
      <c r="T87" s="175">
        <f t="shared" si="90"/>
        <v>7</v>
      </c>
      <c r="U87" s="176">
        <f t="shared" si="90"/>
        <v>0</v>
      </c>
      <c r="V87" s="176">
        <f t="shared" si="90"/>
        <v>0</v>
      </c>
      <c r="W87" s="177">
        <f t="shared" si="90"/>
        <v>0</v>
      </c>
      <c r="X87" s="178">
        <f t="shared" si="90"/>
        <v>1</v>
      </c>
      <c r="Y87" s="179">
        <f t="shared" si="90"/>
        <v>5</v>
      </c>
      <c r="Z87" s="179">
        <f t="shared" si="90"/>
        <v>1</v>
      </c>
      <c r="AA87" s="180">
        <f t="shared" si="90"/>
        <v>0</v>
      </c>
      <c r="AB87" s="181">
        <f>COUNT(AB80:AB86)+COUNTIFS(AB80:AB86,"X")</f>
        <v>6</v>
      </c>
      <c r="AC87" s="181">
        <f t="shared" ref="AC87:AU87" si="91">COUNT(AC80:AC86)+COUNTIFS(AC80:AC86,"X")</f>
        <v>0</v>
      </c>
      <c r="AD87" s="181">
        <f t="shared" si="91"/>
        <v>1</v>
      </c>
      <c r="AE87" s="181">
        <f t="shared" si="91"/>
        <v>0</v>
      </c>
      <c r="AF87" s="166">
        <f t="shared" si="91"/>
        <v>0</v>
      </c>
      <c r="AG87" s="167">
        <f t="shared" si="91"/>
        <v>0</v>
      </c>
      <c r="AH87" s="167">
        <f t="shared" si="91"/>
        <v>0</v>
      </c>
      <c r="AI87" s="168">
        <f t="shared" si="91"/>
        <v>0</v>
      </c>
      <c r="AJ87" s="169">
        <f t="shared" si="91"/>
        <v>2</v>
      </c>
      <c r="AK87" s="170">
        <f t="shared" si="91"/>
        <v>3</v>
      </c>
      <c r="AL87" s="170">
        <f t="shared" si="91"/>
        <v>2</v>
      </c>
      <c r="AM87" s="171">
        <f t="shared" si="91"/>
        <v>0</v>
      </c>
      <c r="AN87" s="172">
        <f t="shared" si="91"/>
        <v>0</v>
      </c>
      <c r="AO87" s="173">
        <f t="shared" si="91"/>
        <v>1</v>
      </c>
      <c r="AP87" s="173">
        <f t="shared" si="91"/>
        <v>5</v>
      </c>
      <c r="AQ87" s="174">
        <f t="shared" si="91"/>
        <v>1</v>
      </c>
      <c r="AR87" s="175">
        <f t="shared" si="91"/>
        <v>0</v>
      </c>
      <c r="AS87" s="176">
        <f t="shared" si="91"/>
        <v>0</v>
      </c>
      <c r="AT87" s="176">
        <f t="shared" si="91"/>
        <v>0</v>
      </c>
      <c r="AU87" s="177">
        <f t="shared" si="91"/>
        <v>0</v>
      </c>
      <c r="AV87" s="182">
        <f>AV86+AV85+AV84+AV83+AV82+AV81+AV80</f>
        <v>21</v>
      </c>
      <c r="AW87" s="182">
        <f t="shared" ref="AW87:AY87" si="92">AW86+AW85+AW84+AW83+AW82+AW81+AW80</f>
        <v>11</v>
      </c>
      <c r="AX87" s="182">
        <f t="shared" si="92"/>
        <v>10</v>
      </c>
      <c r="AY87" s="182">
        <f t="shared" si="92"/>
        <v>7</v>
      </c>
    </row>
    <row r="88" spans="1:51" ht="30.75" thickBot="1" x14ac:dyDescent="0.25">
      <c r="A88" s="496"/>
      <c r="B88" s="456" t="s">
        <v>402</v>
      </c>
      <c r="C88" s="183" t="s">
        <v>403</v>
      </c>
      <c r="D88" s="184"/>
      <c r="E88" s="185"/>
      <c r="F88" s="185"/>
      <c r="G88" s="186"/>
      <c r="H88" s="187"/>
      <c r="I88" s="188"/>
      <c r="J88" s="188" t="s">
        <v>274</v>
      </c>
      <c r="K88" s="189"/>
      <c r="L88" s="190"/>
      <c r="M88" s="191" t="s">
        <v>274</v>
      </c>
      <c r="N88" s="191"/>
      <c r="O88" s="192"/>
      <c r="P88" s="193"/>
      <c r="Q88" s="194"/>
      <c r="R88" s="194"/>
      <c r="S88" s="195"/>
      <c r="T88" s="259" t="s">
        <v>274</v>
      </c>
      <c r="U88" s="197"/>
      <c r="V88" s="197"/>
      <c r="W88" s="198"/>
      <c r="X88" s="199"/>
      <c r="Y88" s="200" t="s">
        <v>274</v>
      </c>
      <c r="Z88" s="200"/>
      <c r="AA88" s="201"/>
      <c r="AB88" s="260" t="s">
        <v>274</v>
      </c>
      <c r="AC88" s="203"/>
      <c r="AD88" s="203"/>
      <c r="AE88" s="204"/>
      <c r="AF88" s="187"/>
      <c r="AG88" s="188"/>
      <c r="AH88" s="188"/>
      <c r="AI88" s="189"/>
      <c r="AJ88" s="190"/>
      <c r="AK88" s="191" t="s">
        <v>274</v>
      </c>
      <c r="AL88" s="191"/>
      <c r="AM88" s="192"/>
      <c r="AN88" s="193"/>
      <c r="AO88" s="194" t="s">
        <v>274</v>
      </c>
      <c r="AP88" s="194"/>
      <c r="AQ88" s="195"/>
      <c r="AR88" s="196"/>
      <c r="AS88" s="197"/>
      <c r="AT88" s="197"/>
      <c r="AU88" s="198"/>
      <c r="AV88" s="118">
        <f t="shared" ref="AV88:AY89" si="93">COUNTA(D88,H88,L88,P88,T88,X88,AB88,AF88,AJ88,AN88,AR88)</f>
        <v>2</v>
      </c>
      <c r="AW88" s="142">
        <f t="shared" si="93"/>
        <v>4</v>
      </c>
      <c r="AX88" s="118">
        <f t="shared" si="93"/>
        <v>1</v>
      </c>
      <c r="AY88" s="118">
        <f t="shared" si="93"/>
        <v>0</v>
      </c>
    </row>
    <row r="89" spans="1:51" ht="30.75" thickBot="1" x14ac:dyDescent="0.25">
      <c r="A89" s="496"/>
      <c r="B89" s="456"/>
      <c r="C89" s="143" t="s">
        <v>404</v>
      </c>
      <c r="D89" s="71"/>
      <c r="E89" s="72"/>
      <c r="F89" s="72"/>
      <c r="G89" s="73"/>
      <c r="H89" s="144"/>
      <c r="I89" s="145"/>
      <c r="J89" s="145" t="s">
        <v>274</v>
      </c>
      <c r="K89" s="146"/>
      <c r="L89" s="147"/>
      <c r="M89" s="148"/>
      <c r="N89" s="148" t="s">
        <v>274</v>
      </c>
      <c r="O89" s="149"/>
      <c r="P89" s="150"/>
      <c r="Q89" s="151"/>
      <c r="R89" s="151"/>
      <c r="S89" s="152"/>
      <c r="T89" s="263" t="s">
        <v>274</v>
      </c>
      <c r="U89" s="154"/>
      <c r="V89" s="154"/>
      <c r="W89" s="155"/>
      <c r="X89" s="208"/>
      <c r="Y89" s="209"/>
      <c r="Z89" s="209"/>
      <c r="AA89" s="265"/>
      <c r="AB89" s="264" t="s">
        <v>274</v>
      </c>
      <c r="AC89" s="160"/>
      <c r="AD89" s="160"/>
      <c r="AE89" s="161"/>
      <c r="AF89" s="144"/>
      <c r="AG89" s="145"/>
      <c r="AH89" s="145"/>
      <c r="AI89" s="146"/>
      <c r="AJ89" s="147" t="s">
        <v>274</v>
      </c>
      <c r="AK89" s="148"/>
      <c r="AL89" s="148"/>
      <c r="AM89" s="149"/>
      <c r="AN89" s="150"/>
      <c r="AO89" s="151"/>
      <c r="AP89" s="151" t="s">
        <v>274</v>
      </c>
      <c r="AQ89" s="152"/>
      <c r="AR89" s="153"/>
      <c r="AS89" s="154"/>
      <c r="AT89" s="154"/>
      <c r="AU89" s="155"/>
      <c r="AV89" s="207">
        <f t="shared" si="93"/>
        <v>3</v>
      </c>
      <c r="AW89" s="118">
        <f t="shared" si="93"/>
        <v>0</v>
      </c>
      <c r="AX89" s="118">
        <f t="shared" si="93"/>
        <v>3</v>
      </c>
      <c r="AY89" s="118">
        <f t="shared" si="93"/>
        <v>0</v>
      </c>
    </row>
    <row r="90" spans="1:51" ht="15.75" thickBot="1" x14ac:dyDescent="0.25">
      <c r="A90" s="497"/>
      <c r="B90" s="163" t="s">
        <v>360</v>
      </c>
      <c r="C90" s="205" t="str">
        <f>B88</f>
        <v>ADMINISTRACION DE SERVICIOS COMPLEMENTARIOS</v>
      </c>
      <c r="D90" s="285">
        <f>COUNT(D88:D89)+COUNTIFS(D88:D89,"X")</f>
        <v>0</v>
      </c>
      <c r="E90" s="164">
        <f t="shared" ref="E90:AA90" si="94">COUNT(E88:E89)+COUNTIFS(E88:E89,"X")</f>
        <v>0</v>
      </c>
      <c r="F90" s="164">
        <f t="shared" si="94"/>
        <v>0</v>
      </c>
      <c r="G90" s="165">
        <f t="shared" si="94"/>
        <v>0</v>
      </c>
      <c r="H90" s="166">
        <f t="shared" si="94"/>
        <v>0</v>
      </c>
      <c r="I90" s="167">
        <f t="shared" si="94"/>
        <v>0</v>
      </c>
      <c r="J90" s="167">
        <f t="shared" si="94"/>
        <v>2</v>
      </c>
      <c r="K90" s="168">
        <f t="shared" si="94"/>
        <v>0</v>
      </c>
      <c r="L90" s="169">
        <f t="shared" si="94"/>
        <v>0</v>
      </c>
      <c r="M90" s="170">
        <f t="shared" si="94"/>
        <v>1</v>
      </c>
      <c r="N90" s="170">
        <f t="shared" si="94"/>
        <v>1</v>
      </c>
      <c r="O90" s="171">
        <f t="shared" si="94"/>
        <v>0</v>
      </c>
      <c r="P90" s="172">
        <f t="shared" si="94"/>
        <v>0</v>
      </c>
      <c r="Q90" s="173">
        <f t="shared" si="94"/>
        <v>0</v>
      </c>
      <c r="R90" s="173">
        <f t="shared" si="94"/>
        <v>0</v>
      </c>
      <c r="S90" s="174">
        <f t="shared" si="94"/>
        <v>0</v>
      </c>
      <c r="T90" s="175">
        <f t="shared" si="94"/>
        <v>2</v>
      </c>
      <c r="U90" s="176">
        <f t="shared" si="94"/>
        <v>0</v>
      </c>
      <c r="V90" s="176">
        <f t="shared" si="94"/>
        <v>0</v>
      </c>
      <c r="W90" s="177">
        <f t="shared" si="94"/>
        <v>0</v>
      </c>
      <c r="X90" s="178">
        <f t="shared" si="94"/>
        <v>0</v>
      </c>
      <c r="Y90" s="179">
        <f t="shared" si="94"/>
        <v>1</v>
      </c>
      <c r="Z90" s="179">
        <f t="shared" si="94"/>
        <v>0</v>
      </c>
      <c r="AA90" s="180">
        <f t="shared" si="94"/>
        <v>0</v>
      </c>
      <c r="AB90" s="181">
        <f>COUNT(AB88:AB89)+COUNTIFS(AB88:AB89,"X")</f>
        <v>2</v>
      </c>
      <c r="AC90" s="181">
        <f t="shared" ref="AC90:AU90" si="95">COUNT(AC88:AC89)+COUNTIFS(AC88:AC89,"X")</f>
        <v>0</v>
      </c>
      <c r="AD90" s="181">
        <f t="shared" si="95"/>
        <v>0</v>
      </c>
      <c r="AE90" s="181">
        <f t="shared" si="95"/>
        <v>0</v>
      </c>
      <c r="AF90" s="166">
        <f t="shared" si="95"/>
        <v>0</v>
      </c>
      <c r="AG90" s="167">
        <f t="shared" si="95"/>
        <v>0</v>
      </c>
      <c r="AH90" s="167">
        <f t="shared" si="95"/>
        <v>0</v>
      </c>
      <c r="AI90" s="168">
        <f t="shared" si="95"/>
        <v>0</v>
      </c>
      <c r="AJ90" s="169">
        <f t="shared" si="95"/>
        <v>1</v>
      </c>
      <c r="AK90" s="170">
        <f t="shared" si="95"/>
        <v>1</v>
      </c>
      <c r="AL90" s="170">
        <f t="shared" si="95"/>
        <v>0</v>
      </c>
      <c r="AM90" s="171">
        <f t="shared" si="95"/>
        <v>0</v>
      </c>
      <c r="AN90" s="172">
        <f t="shared" si="95"/>
        <v>0</v>
      </c>
      <c r="AO90" s="173">
        <f t="shared" si="95"/>
        <v>1</v>
      </c>
      <c r="AP90" s="173">
        <f t="shared" si="95"/>
        <v>1</v>
      </c>
      <c r="AQ90" s="174">
        <f t="shared" si="95"/>
        <v>0</v>
      </c>
      <c r="AR90" s="175">
        <f t="shared" si="95"/>
        <v>0</v>
      </c>
      <c r="AS90" s="176">
        <f t="shared" si="95"/>
        <v>0</v>
      </c>
      <c r="AT90" s="176">
        <f t="shared" si="95"/>
        <v>0</v>
      </c>
      <c r="AU90" s="177">
        <f t="shared" si="95"/>
        <v>0</v>
      </c>
      <c r="AV90" s="182">
        <f>AV89+AV88</f>
        <v>5</v>
      </c>
      <c r="AW90" s="182">
        <f t="shared" ref="AW90:AY90" si="96">AW89+AW88</f>
        <v>4</v>
      </c>
      <c r="AX90" s="182">
        <f t="shared" si="96"/>
        <v>4</v>
      </c>
      <c r="AY90" s="182">
        <f t="shared" si="96"/>
        <v>0</v>
      </c>
    </row>
    <row r="91" spans="1:51" ht="15.75" thickBot="1" x14ac:dyDescent="0.25">
      <c r="A91" s="495" t="s">
        <v>393</v>
      </c>
      <c r="B91" s="455" t="s">
        <v>123</v>
      </c>
      <c r="C91" s="95" t="s">
        <v>405</v>
      </c>
      <c r="D91" s="96"/>
      <c r="E91" s="97"/>
      <c r="F91" s="97"/>
      <c r="G91" s="98"/>
      <c r="H91" s="187"/>
      <c r="I91" s="188"/>
      <c r="J91" s="188"/>
      <c r="K91" s="189" t="s">
        <v>274</v>
      </c>
      <c r="L91" s="190"/>
      <c r="M91" s="191"/>
      <c r="N91" s="191" t="s">
        <v>274</v>
      </c>
      <c r="O91" s="192"/>
      <c r="P91" s="193"/>
      <c r="Q91" s="194"/>
      <c r="R91" s="194"/>
      <c r="S91" s="195"/>
      <c r="T91" s="259" t="s">
        <v>274</v>
      </c>
      <c r="U91" s="197"/>
      <c r="V91" s="197"/>
      <c r="W91" s="198"/>
      <c r="X91" s="199"/>
      <c r="Y91" s="200"/>
      <c r="Z91" s="200" t="s">
        <v>274</v>
      </c>
      <c r="AA91" s="201"/>
      <c r="AB91" s="260" t="s">
        <v>274</v>
      </c>
      <c r="AC91" s="203"/>
      <c r="AD91" s="203"/>
      <c r="AE91" s="204"/>
      <c r="AF91" s="187"/>
      <c r="AG91" s="188"/>
      <c r="AH91" s="188"/>
      <c r="AI91" s="189"/>
      <c r="AJ91" s="190"/>
      <c r="AK91" s="191" t="s">
        <v>274</v>
      </c>
      <c r="AL91" s="191"/>
      <c r="AM91" s="192"/>
      <c r="AN91" s="193"/>
      <c r="AO91" s="194" t="s">
        <v>274</v>
      </c>
      <c r="AP91" s="194"/>
      <c r="AQ91" s="195"/>
      <c r="AR91" s="196"/>
      <c r="AS91" s="197"/>
      <c r="AT91" s="197"/>
      <c r="AU91" s="198"/>
      <c r="AV91" s="118">
        <f t="shared" ref="AV91:AY100" si="97">COUNTA(D91,H91,L91,P91,T91,X91,AB91,AF91,AJ91,AN91,AR91)</f>
        <v>2</v>
      </c>
      <c r="AW91" s="118">
        <f t="shared" si="97"/>
        <v>2</v>
      </c>
      <c r="AX91" s="118">
        <f t="shared" si="97"/>
        <v>2</v>
      </c>
      <c r="AY91" s="118">
        <f t="shared" si="97"/>
        <v>1</v>
      </c>
    </row>
    <row r="92" spans="1:51" ht="15.75" thickBot="1" x14ac:dyDescent="0.25">
      <c r="A92" s="496"/>
      <c r="B92" s="456"/>
      <c r="C92" s="119" t="s">
        <v>406</v>
      </c>
      <c r="D92" s="120"/>
      <c r="E92" s="121"/>
      <c r="F92" s="121"/>
      <c r="G92" s="122"/>
      <c r="H92" s="123"/>
      <c r="I92" s="124"/>
      <c r="J92" s="124" t="s">
        <v>274</v>
      </c>
      <c r="K92" s="125"/>
      <c r="L92" s="126" t="s">
        <v>274</v>
      </c>
      <c r="M92" s="127"/>
      <c r="N92" s="127"/>
      <c r="O92" s="128"/>
      <c r="P92" s="129"/>
      <c r="Q92" s="130"/>
      <c r="R92" s="130"/>
      <c r="S92" s="131"/>
      <c r="T92" s="261" t="s">
        <v>274</v>
      </c>
      <c r="U92" s="133"/>
      <c r="V92" s="133"/>
      <c r="W92" s="134"/>
      <c r="X92" s="135" t="s">
        <v>274</v>
      </c>
      <c r="Y92" s="136"/>
      <c r="Z92" s="136"/>
      <c r="AA92" s="137"/>
      <c r="AB92" s="262" t="s">
        <v>274</v>
      </c>
      <c r="AC92" s="139"/>
      <c r="AD92" s="139"/>
      <c r="AE92" s="140"/>
      <c r="AF92" s="123"/>
      <c r="AG92" s="124"/>
      <c r="AH92" s="124"/>
      <c r="AI92" s="125"/>
      <c r="AJ92" s="126"/>
      <c r="AK92" s="127"/>
      <c r="AL92" s="127" t="s">
        <v>274</v>
      </c>
      <c r="AM92" s="128"/>
      <c r="AN92" s="129"/>
      <c r="AO92" s="130"/>
      <c r="AP92" s="130" t="s">
        <v>274</v>
      </c>
      <c r="AQ92" s="131"/>
      <c r="AR92" s="132"/>
      <c r="AS92" s="133"/>
      <c r="AT92" s="133"/>
      <c r="AU92" s="134"/>
      <c r="AV92" s="142">
        <f t="shared" si="97"/>
        <v>4</v>
      </c>
      <c r="AW92" s="142">
        <f t="shared" si="97"/>
        <v>0</v>
      </c>
      <c r="AX92" s="118">
        <f t="shared" si="97"/>
        <v>3</v>
      </c>
      <c r="AY92" s="118">
        <f t="shared" si="97"/>
        <v>0</v>
      </c>
    </row>
    <row r="93" spans="1:51" ht="15.75" thickBot="1" x14ac:dyDescent="0.25">
      <c r="A93" s="496"/>
      <c r="B93" s="456"/>
      <c r="C93" s="119" t="s">
        <v>407</v>
      </c>
      <c r="D93" s="120"/>
      <c r="E93" s="121"/>
      <c r="F93" s="121"/>
      <c r="G93" s="122"/>
      <c r="H93" s="123"/>
      <c r="I93" s="124"/>
      <c r="J93" s="124" t="s">
        <v>274</v>
      </c>
      <c r="K93" s="125"/>
      <c r="L93" s="126" t="s">
        <v>274</v>
      </c>
      <c r="M93" s="127"/>
      <c r="N93" s="127"/>
      <c r="O93" s="128"/>
      <c r="P93" s="129"/>
      <c r="Q93" s="130"/>
      <c r="R93" s="130"/>
      <c r="S93" s="131"/>
      <c r="T93" s="261" t="s">
        <v>274</v>
      </c>
      <c r="U93" s="133"/>
      <c r="V93" s="133"/>
      <c r="W93" s="134"/>
      <c r="X93" s="135" t="s">
        <v>274</v>
      </c>
      <c r="Y93" s="136"/>
      <c r="Z93" s="136"/>
      <c r="AA93" s="137"/>
      <c r="AB93" s="262" t="s">
        <v>274</v>
      </c>
      <c r="AC93" s="139"/>
      <c r="AD93" s="139"/>
      <c r="AE93" s="140"/>
      <c r="AF93" s="123"/>
      <c r="AG93" s="124"/>
      <c r="AH93" s="124"/>
      <c r="AI93" s="125"/>
      <c r="AJ93" s="126"/>
      <c r="AK93" s="127"/>
      <c r="AL93" s="127"/>
      <c r="AM93" s="128" t="s">
        <v>274</v>
      </c>
      <c r="AN93" s="129"/>
      <c r="AO93" s="130" t="s">
        <v>274</v>
      </c>
      <c r="AP93" s="130"/>
      <c r="AQ93" s="131"/>
      <c r="AR93" s="132"/>
      <c r="AS93" s="133"/>
      <c r="AT93" s="133"/>
      <c r="AU93" s="134"/>
      <c r="AV93" s="142">
        <f t="shared" si="97"/>
        <v>4</v>
      </c>
      <c r="AW93" s="142">
        <f t="shared" si="97"/>
        <v>1</v>
      </c>
      <c r="AX93" s="118">
        <f t="shared" si="97"/>
        <v>1</v>
      </c>
      <c r="AY93" s="118">
        <f t="shared" si="97"/>
        <v>1</v>
      </c>
    </row>
    <row r="94" spans="1:51" ht="15.75" thickBot="1" x14ac:dyDescent="0.25">
      <c r="A94" s="496"/>
      <c r="B94" s="456"/>
      <c r="C94" s="119" t="s">
        <v>118</v>
      </c>
      <c r="D94" s="120"/>
      <c r="E94" s="121"/>
      <c r="F94" s="121"/>
      <c r="G94" s="122"/>
      <c r="H94" s="123"/>
      <c r="I94" s="124"/>
      <c r="J94" s="124"/>
      <c r="K94" s="125" t="s">
        <v>274</v>
      </c>
      <c r="L94" s="126"/>
      <c r="M94" s="127"/>
      <c r="N94" s="127" t="s">
        <v>274</v>
      </c>
      <c r="O94" s="128"/>
      <c r="P94" s="129"/>
      <c r="Q94" s="130"/>
      <c r="R94" s="130"/>
      <c r="S94" s="131"/>
      <c r="T94" s="261" t="s">
        <v>274</v>
      </c>
      <c r="U94" s="133"/>
      <c r="V94" s="133"/>
      <c r="W94" s="134"/>
      <c r="X94" s="135"/>
      <c r="Y94" s="136"/>
      <c r="Z94" s="136" t="s">
        <v>274</v>
      </c>
      <c r="AA94" s="137"/>
      <c r="AB94" s="262" t="s">
        <v>274</v>
      </c>
      <c r="AC94" s="139"/>
      <c r="AD94" s="139"/>
      <c r="AE94" s="140"/>
      <c r="AF94" s="123"/>
      <c r="AG94" s="124"/>
      <c r="AH94" s="124"/>
      <c r="AI94" s="125"/>
      <c r="AJ94" s="126"/>
      <c r="AK94" s="127" t="s">
        <v>274</v>
      </c>
      <c r="AL94" s="127"/>
      <c r="AM94" s="128"/>
      <c r="AN94" s="129"/>
      <c r="AO94" s="130" t="s">
        <v>274</v>
      </c>
      <c r="AP94" s="130"/>
      <c r="AQ94" s="131"/>
      <c r="AR94" s="132"/>
      <c r="AS94" s="133"/>
      <c r="AT94" s="133"/>
      <c r="AU94" s="134"/>
      <c r="AV94" s="118">
        <f t="shared" si="97"/>
        <v>2</v>
      </c>
      <c r="AW94" s="118">
        <f t="shared" si="97"/>
        <v>2</v>
      </c>
      <c r="AX94" s="118">
        <f t="shared" si="97"/>
        <v>2</v>
      </c>
      <c r="AY94" s="118">
        <f t="shared" si="97"/>
        <v>1</v>
      </c>
    </row>
    <row r="95" spans="1:51" ht="15.75" thickBot="1" x14ac:dyDescent="0.25">
      <c r="A95" s="496"/>
      <c r="B95" s="456"/>
      <c r="C95" s="119" t="s">
        <v>408</v>
      </c>
      <c r="D95" s="120"/>
      <c r="E95" s="121"/>
      <c r="F95" s="121"/>
      <c r="G95" s="122"/>
      <c r="H95" s="123"/>
      <c r="I95" s="124"/>
      <c r="J95" s="124"/>
      <c r="K95" s="125" t="s">
        <v>274</v>
      </c>
      <c r="L95" s="126"/>
      <c r="M95" s="127"/>
      <c r="N95" s="127" t="s">
        <v>274</v>
      </c>
      <c r="O95" s="128"/>
      <c r="P95" s="129"/>
      <c r="Q95" s="130"/>
      <c r="R95" s="130"/>
      <c r="S95" s="131"/>
      <c r="T95" s="261" t="s">
        <v>274</v>
      </c>
      <c r="U95" s="133"/>
      <c r="V95" s="133"/>
      <c r="W95" s="134"/>
      <c r="X95" s="135"/>
      <c r="Y95" s="136"/>
      <c r="Z95" s="136" t="s">
        <v>274</v>
      </c>
      <c r="AA95" s="137"/>
      <c r="AB95" s="262" t="s">
        <v>274</v>
      </c>
      <c r="AC95" s="139"/>
      <c r="AD95" s="139"/>
      <c r="AE95" s="140"/>
      <c r="AF95" s="123"/>
      <c r="AG95" s="124"/>
      <c r="AH95" s="124"/>
      <c r="AI95" s="125"/>
      <c r="AJ95" s="126"/>
      <c r="AK95" s="127" t="s">
        <v>274</v>
      </c>
      <c r="AL95" s="127"/>
      <c r="AM95" s="128"/>
      <c r="AN95" s="129"/>
      <c r="AO95" s="130"/>
      <c r="AP95" s="130"/>
      <c r="AQ95" s="131" t="s">
        <v>274</v>
      </c>
      <c r="AR95" s="132"/>
      <c r="AS95" s="133"/>
      <c r="AT95" s="133"/>
      <c r="AU95" s="134"/>
      <c r="AV95" s="118">
        <f t="shared" si="97"/>
        <v>2</v>
      </c>
      <c r="AW95" s="118">
        <f t="shared" si="97"/>
        <v>1</v>
      </c>
      <c r="AX95" s="118">
        <f t="shared" si="97"/>
        <v>2</v>
      </c>
      <c r="AY95" s="118">
        <f t="shared" si="97"/>
        <v>2</v>
      </c>
    </row>
    <row r="96" spans="1:51" ht="15.75" thickBot="1" x14ac:dyDescent="0.25">
      <c r="A96" s="496"/>
      <c r="B96" s="456"/>
      <c r="C96" s="119" t="s">
        <v>119</v>
      </c>
      <c r="D96" s="120"/>
      <c r="E96" s="121"/>
      <c r="F96" s="121"/>
      <c r="G96" s="122"/>
      <c r="H96" s="123"/>
      <c r="I96" s="124"/>
      <c r="J96" s="124"/>
      <c r="K96" s="125" t="s">
        <v>274</v>
      </c>
      <c r="L96" s="126"/>
      <c r="M96" s="127"/>
      <c r="N96" s="127" t="s">
        <v>274</v>
      </c>
      <c r="O96" s="128"/>
      <c r="P96" s="129"/>
      <c r="Q96" s="130"/>
      <c r="R96" s="130"/>
      <c r="S96" s="131"/>
      <c r="T96" s="261" t="s">
        <v>274</v>
      </c>
      <c r="U96" s="133"/>
      <c r="V96" s="133"/>
      <c r="W96" s="134"/>
      <c r="X96" s="135"/>
      <c r="Y96" s="136"/>
      <c r="Z96" s="136" t="s">
        <v>274</v>
      </c>
      <c r="AA96" s="137"/>
      <c r="AB96" s="262" t="s">
        <v>274</v>
      </c>
      <c r="AC96" s="139"/>
      <c r="AD96" s="139"/>
      <c r="AE96" s="140"/>
      <c r="AF96" s="123"/>
      <c r="AG96" s="124"/>
      <c r="AH96" s="124"/>
      <c r="AI96" s="125"/>
      <c r="AJ96" s="126"/>
      <c r="AK96" s="127" t="s">
        <v>274</v>
      </c>
      <c r="AL96" s="127"/>
      <c r="AM96" s="128"/>
      <c r="AN96" s="129"/>
      <c r="AO96" s="130"/>
      <c r="AP96" s="130"/>
      <c r="AQ96" s="131" t="s">
        <v>274</v>
      </c>
      <c r="AR96" s="132"/>
      <c r="AS96" s="133"/>
      <c r="AT96" s="133"/>
      <c r="AU96" s="134"/>
      <c r="AV96" s="118">
        <f t="shared" si="97"/>
        <v>2</v>
      </c>
      <c r="AW96" s="118">
        <f t="shared" si="97"/>
        <v>1</v>
      </c>
      <c r="AX96" s="118">
        <f t="shared" si="97"/>
        <v>2</v>
      </c>
      <c r="AY96" s="118">
        <f t="shared" si="97"/>
        <v>2</v>
      </c>
    </row>
    <row r="97" spans="1:51" ht="15.75" thickBot="1" x14ac:dyDescent="0.25">
      <c r="A97" s="496"/>
      <c r="B97" s="456"/>
      <c r="C97" s="119" t="s">
        <v>120</v>
      </c>
      <c r="D97" s="120"/>
      <c r="E97" s="121"/>
      <c r="F97" s="121"/>
      <c r="G97" s="122"/>
      <c r="H97" s="123"/>
      <c r="I97" s="124"/>
      <c r="J97" s="124"/>
      <c r="K97" s="125" t="s">
        <v>274</v>
      </c>
      <c r="L97" s="126"/>
      <c r="M97" s="127" t="s">
        <v>274</v>
      </c>
      <c r="N97" s="127"/>
      <c r="O97" s="128"/>
      <c r="P97" s="129"/>
      <c r="Q97" s="130"/>
      <c r="R97" s="130"/>
      <c r="S97" s="131"/>
      <c r="T97" s="261" t="s">
        <v>274</v>
      </c>
      <c r="U97" s="133"/>
      <c r="V97" s="133"/>
      <c r="W97" s="134"/>
      <c r="X97" s="135" t="s">
        <v>274</v>
      </c>
      <c r="Y97" s="136"/>
      <c r="Z97" s="136"/>
      <c r="AA97" s="137"/>
      <c r="AB97" s="262" t="s">
        <v>274</v>
      </c>
      <c r="AC97" s="139"/>
      <c r="AD97" s="139"/>
      <c r="AE97" s="140"/>
      <c r="AF97" s="123"/>
      <c r="AG97" s="124"/>
      <c r="AH97" s="124"/>
      <c r="AI97" s="125"/>
      <c r="AJ97" s="126"/>
      <c r="AK97" s="127"/>
      <c r="AL97" s="127"/>
      <c r="AM97" s="128" t="s">
        <v>274</v>
      </c>
      <c r="AN97" s="129"/>
      <c r="AO97" s="130"/>
      <c r="AP97" s="130" t="s">
        <v>274</v>
      </c>
      <c r="AQ97" s="131"/>
      <c r="AR97" s="132"/>
      <c r="AS97" s="133"/>
      <c r="AT97" s="133"/>
      <c r="AU97" s="134"/>
      <c r="AV97" s="142">
        <f t="shared" si="97"/>
        <v>3</v>
      </c>
      <c r="AW97" s="142">
        <f t="shared" si="97"/>
        <v>1</v>
      </c>
      <c r="AX97" s="118">
        <f t="shared" si="97"/>
        <v>1</v>
      </c>
      <c r="AY97" s="118">
        <f t="shared" si="97"/>
        <v>2</v>
      </c>
    </row>
    <row r="98" spans="1:51" ht="15.75" thickBot="1" x14ac:dyDescent="0.25">
      <c r="A98" s="496"/>
      <c r="B98" s="456"/>
      <c r="C98" s="119" t="s">
        <v>121</v>
      </c>
      <c r="D98" s="120"/>
      <c r="E98" s="121"/>
      <c r="F98" s="121"/>
      <c r="G98" s="122"/>
      <c r="H98" s="123"/>
      <c r="I98" s="124" t="s">
        <v>274</v>
      </c>
      <c r="J98" s="124"/>
      <c r="K98" s="125"/>
      <c r="L98" s="126" t="s">
        <v>274</v>
      </c>
      <c r="M98" s="127"/>
      <c r="N98" s="127"/>
      <c r="O98" s="128"/>
      <c r="P98" s="129"/>
      <c r="Q98" s="130"/>
      <c r="R98" s="130"/>
      <c r="S98" s="131"/>
      <c r="T98" s="261" t="s">
        <v>274</v>
      </c>
      <c r="U98" s="133"/>
      <c r="V98" s="133"/>
      <c r="W98" s="134"/>
      <c r="X98" s="135" t="s">
        <v>274</v>
      </c>
      <c r="Y98" s="136"/>
      <c r="Z98" s="136"/>
      <c r="AA98" s="137"/>
      <c r="AB98" s="262" t="s">
        <v>274</v>
      </c>
      <c r="AC98" s="139"/>
      <c r="AD98" s="139"/>
      <c r="AE98" s="140"/>
      <c r="AF98" s="123"/>
      <c r="AG98" s="124"/>
      <c r="AH98" s="124"/>
      <c r="AI98" s="125"/>
      <c r="AJ98" s="126"/>
      <c r="AK98" s="127"/>
      <c r="AL98" s="127"/>
      <c r="AM98" s="128" t="s">
        <v>274</v>
      </c>
      <c r="AN98" s="129"/>
      <c r="AO98" s="130" t="s">
        <v>274</v>
      </c>
      <c r="AP98" s="130"/>
      <c r="AQ98" s="131"/>
      <c r="AR98" s="132"/>
      <c r="AS98" s="133"/>
      <c r="AT98" s="133"/>
      <c r="AU98" s="134"/>
      <c r="AV98" s="142">
        <f t="shared" si="97"/>
        <v>4</v>
      </c>
      <c r="AW98" s="142">
        <f t="shared" si="97"/>
        <v>2</v>
      </c>
      <c r="AX98" s="118">
        <f t="shared" si="97"/>
        <v>0</v>
      </c>
      <c r="AY98" s="118">
        <f t="shared" si="97"/>
        <v>1</v>
      </c>
    </row>
    <row r="99" spans="1:51" ht="15.75" thickBot="1" x14ac:dyDescent="0.25">
      <c r="A99" s="496"/>
      <c r="B99" s="456"/>
      <c r="C99" s="119" t="s">
        <v>409</v>
      </c>
      <c r="D99" s="120"/>
      <c r="E99" s="121"/>
      <c r="F99" s="121"/>
      <c r="G99" s="122"/>
      <c r="H99" s="123"/>
      <c r="I99" s="124"/>
      <c r="J99" s="124"/>
      <c r="K99" s="125" t="s">
        <v>274</v>
      </c>
      <c r="L99" s="266"/>
      <c r="M99" s="267"/>
      <c r="N99" s="267"/>
      <c r="O99" s="268"/>
      <c r="P99" s="129"/>
      <c r="Q99" s="130"/>
      <c r="R99" s="130"/>
      <c r="S99" s="131"/>
      <c r="T99" s="261" t="s">
        <v>274</v>
      </c>
      <c r="U99" s="133"/>
      <c r="V99" s="133"/>
      <c r="W99" s="134"/>
      <c r="X99" s="135" t="s">
        <v>274</v>
      </c>
      <c r="Y99" s="136"/>
      <c r="Z99" s="136"/>
      <c r="AA99" s="137"/>
      <c r="AB99" s="138"/>
      <c r="AC99" s="139"/>
      <c r="AD99" s="139" t="s">
        <v>274</v>
      </c>
      <c r="AE99" s="140"/>
      <c r="AF99" s="123"/>
      <c r="AG99" s="124"/>
      <c r="AH99" s="124"/>
      <c r="AI99" s="125"/>
      <c r="AJ99" s="126"/>
      <c r="AK99" s="127" t="s">
        <v>274</v>
      </c>
      <c r="AL99" s="127"/>
      <c r="AM99" s="128"/>
      <c r="AN99" s="129"/>
      <c r="AO99" s="130"/>
      <c r="AP99" s="130" t="s">
        <v>274</v>
      </c>
      <c r="AQ99" s="131"/>
      <c r="AR99" s="132"/>
      <c r="AS99" s="133"/>
      <c r="AT99" s="133"/>
      <c r="AU99" s="134"/>
      <c r="AV99" s="118">
        <f t="shared" si="97"/>
        <v>2</v>
      </c>
      <c r="AW99" s="118">
        <f t="shared" si="97"/>
        <v>1</v>
      </c>
      <c r="AX99" s="118">
        <f t="shared" si="97"/>
        <v>2</v>
      </c>
      <c r="AY99" s="118">
        <f t="shared" si="97"/>
        <v>1</v>
      </c>
    </row>
    <row r="100" spans="1:51" ht="15.75" thickBot="1" x14ac:dyDescent="0.25">
      <c r="A100" s="496"/>
      <c r="B100" s="456"/>
      <c r="C100" s="143" t="s">
        <v>410</v>
      </c>
      <c r="D100" s="71"/>
      <c r="E100" s="72"/>
      <c r="F100" s="72"/>
      <c r="G100" s="73"/>
      <c r="H100" s="144"/>
      <c r="I100" s="145"/>
      <c r="J100" s="145"/>
      <c r="K100" s="146" t="s">
        <v>274</v>
      </c>
      <c r="L100" s="147" t="s">
        <v>274</v>
      </c>
      <c r="M100" s="148"/>
      <c r="N100" s="148"/>
      <c r="O100" s="149"/>
      <c r="P100" s="150"/>
      <c r="Q100" s="151"/>
      <c r="R100" s="151"/>
      <c r="S100" s="152"/>
      <c r="T100" s="263" t="s">
        <v>274</v>
      </c>
      <c r="U100" s="154"/>
      <c r="V100" s="154"/>
      <c r="W100" s="155"/>
      <c r="X100" s="156" t="s">
        <v>274</v>
      </c>
      <c r="Y100" s="157"/>
      <c r="Z100" s="157"/>
      <c r="AA100" s="158"/>
      <c r="AB100" s="264" t="s">
        <v>274</v>
      </c>
      <c r="AC100" s="160"/>
      <c r="AD100" s="160"/>
      <c r="AE100" s="161"/>
      <c r="AF100" s="144"/>
      <c r="AG100" s="145"/>
      <c r="AH100" s="145"/>
      <c r="AI100" s="146"/>
      <c r="AJ100" s="147"/>
      <c r="AK100" s="148"/>
      <c r="AL100" s="148" t="s">
        <v>274</v>
      </c>
      <c r="AM100" s="149"/>
      <c r="AN100" s="150"/>
      <c r="AO100" s="151"/>
      <c r="AP100" s="151" t="s">
        <v>274</v>
      </c>
      <c r="AQ100" s="152"/>
      <c r="AR100" s="153"/>
      <c r="AS100" s="154"/>
      <c r="AT100" s="154"/>
      <c r="AU100" s="155"/>
      <c r="AV100" s="142">
        <f t="shared" si="97"/>
        <v>4</v>
      </c>
      <c r="AW100" s="118">
        <f t="shared" si="97"/>
        <v>0</v>
      </c>
      <c r="AX100" s="118">
        <f t="shared" si="97"/>
        <v>2</v>
      </c>
      <c r="AY100" s="118">
        <f t="shared" si="97"/>
        <v>1</v>
      </c>
    </row>
    <row r="101" spans="1:51" ht="15.75" thickBot="1" x14ac:dyDescent="0.25">
      <c r="A101" s="496"/>
      <c r="B101" s="163" t="s">
        <v>360</v>
      </c>
      <c r="C101" s="205" t="str">
        <f>B91</f>
        <v>TALENTO HUMANO</v>
      </c>
      <c r="D101" s="285">
        <f>COUNT(D91:D100)+COUNTIFS(D91:D100,"X")</f>
        <v>0</v>
      </c>
      <c r="E101" s="164">
        <f t="shared" ref="E101:AA101" si="98">COUNT(E91:E100)+COUNTIFS(E91:E100,"X")</f>
        <v>0</v>
      </c>
      <c r="F101" s="164">
        <f t="shared" si="98"/>
        <v>0</v>
      </c>
      <c r="G101" s="165">
        <f t="shared" si="98"/>
        <v>0</v>
      </c>
      <c r="H101" s="166">
        <f t="shared" si="98"/>
        <v>0</v>
      </c>
      <c r="I101" s="167">
        <f t="shared" si="98"/>
        <v>1</v>
      </c>
      <c r="J101" s="167">
        <f t="shared" si="98"/>
        <v>2</v>
      </c>
      <c r="K101" s="168">
        <f t="shared" si="98"/>
        <v>7</v>
      </c>
      <c r="L101" s="169">
        <f t="shared" si="98"/>
        <v>4</v>
      </c>
      <c r="M101" s="170">
        <f t="shared" si="98"/>
        <v>1</v>
      </c>
      <c r="N101" s="170">
        <f t="shared" si="98"/>
        <v>4</v>
      </c>
      <c r="O101" s="171">
        <f t="shared" si="98"/>
        <v>0</v>
      </c>
      <c r="P101" s="172">
        <f t="shared" si="98"/>
        <v>0</v>
      </c>
      <c r="Q101" s="173">
        <f t="shared" si="98"/>
        <v>0</v>
      </c>
      <c r="R101" s="173">
        <f t="shared" si="98"/>
        <v>0</v>
      </c>
      <c r="S101" s="174">
        <f t="shared" si="98"/>
        <v>0</v>
      </c>
      <c r="T101" s="175">
        <f t="shared" si="98"/>
        <v>10</v>
      </c>
      <c r="U101" s="176">
        <f t="shared" si="98"/>
        <v>0</v>
      </c>
      <c r="V101" s="176">
        <f t="shared" si="98"/>
        <v>0</v>
      </c>
      <c r="W101" s="177">
        <f t="shared" si="98"/>
        <v>0</v>
      </c>
      <c r="X101" s="178">
        <f t="shared" si="98"/>
        <v>6</v>
      </c>
      <c r="Y101" s="179">
        <f t="shared" si="98"/>
        <v>0</v>
      </c>
      <c r="Z101" s="179">
        <f t="shared" si="98"/>
        <v>4</v>
      </c>
      <c r="AA101" s="180">
        <f t="shared" si="98"/>
        <v>0</v>
      </c>
      <c r="AB101" s="181">
        <f>COUNT(AB91:AB100)+COUNTIFS(AB91:AB100,"X")</f>
        <v>9</v>
      </c>
      <c r="AC101" s="181">
        <f t="shared" ref="AC101:AU101" si="99">COUNT(AC91:AC100)+COUNTIFS(AC91:AC100,"X")</f>
        <v>0</v>
      </c>
      <c r="AD101" s="181">
        <f t="shared" si="99"/>
        <v>1</v>
      </c>
      <c r="AE101" s="181">
        <f t="shared" si="99"/>
        <v>0</v>
      </c>
      <c r="AF101" s="166">
        <f t="shared" si="99"/>
        <v>0</v>
      </c>
      <c r="AG101" s="167">
        <f t="shared" si="99"/>
        <v>0</v>
      </c>
      <c r="AH101" s="167">
        <f t="shared" si="99"/>
        <v>0</v>
      </c>
      <c r="AI101" s="168">
        <f t="shared" si="99"/>
        <v>0</v>
      </c>
      <c r="AJ101" s="169">
        <f t="shared" si="99"/>
        <v>0</v>
      </c>
      <c r="AK101" s="170">
        <f t="shared" si="99"/>
        <v>5</v>
      </c>
      <c r="AL101" s="170">
        <f t="shared" si="99"/>
        <v>2</v>
      </c>
      <c r="AM101" s="171">
        <f t="shared" si="99"/>
        <v>3</v>
      </c>
      <c r="AN101" s="172">
        <f t="shared" si="99"/>
        <v>0</v>
      </c>
      <c r="AO101" s="173">
        <f t="shared" si="99"/>
        <v>4</v>
      </c>
      <c r="AP101" s="173">
        <f t="shared" si="99"/>
        <v>4</v>
      </c>
      <c r="AQ101" s="174">
        <f t="shared" si="99"/>
        <v>2</v>
      </c>
      <c r="AR101" s="175">
        <f t="shared" si="99"/>
        <v>0</v>
      </c>
      <c r="AS101" s="176">
        <f t="shared" si="99"/>
        <v>0</v>
      </c>
      <c r="AT101" s="176">
        <f t="shared" si="99"/>
        <v>0</v>
      </c>
      <c r="AU101" s="177">
        <f t="shared" si="99"/>
        <v>0</v>
      </c>
      <c r="AV101" s="182">
        <f>AV100+AV99+AV98+AV97+AV96+AV95+AV94+AV93+AV92+AV91</f>
        <v>29</v>
      </c>
      <c r="AW101" s="182">
        <f t="shared" ref="AW101:AY101" si="100">AW100+AW99+AW98+AW97+AW96+AW95+AW94+AW93+AW92+AW91</f>
        <v>11</v>
      </c>
      <c r="AX101" s="182">
        <f t="shared" si="100"/>
        <v>17</v>
      </c>
      <c r="AY101" s="182">
        <f t="shared" si="100"/>
        <v>12</v>
      </c>
    </row>
    <row r="102" spans="1:51" ht="15.75" thickBot="1" x14ac:dyDescent="0.25">
      <c r="A102" s="496"/>
      <c r="B102" s="456" t="s">
        <v>267</v>
      </c>
      <c r="C102" s="183" t="s">
        <v>411</v>
      </c>
      <c r="D102" s="184"/>
      <c r="E102" s="185"/>
      <c r="F102" s="185"/>
      <c r="G102" s="186"/>
      <c r="H102" s="187"/>
      <c r="I102" s="188"/>
      <c r="J102" s="188"/>
      <c r="K102" s="189" t="s">
        <v>274</v>
      </c>
      <c r="L102" s="190"/>
      <c r="M102" s="191"/>
      <c r="N102" s="191" t="s">
        <v>274</v>
      </c>
      <c r="O102" s="192"/>
      <c r="P102" s="193"/>
      <c r="Q102" s="194"/>
      <c r="R102" s="194"/>
      <c r="S102" s="195"/>
      <c r="T102" s="259" t="s">
        <v>274</v>
      </c>
      <c r="U102" s="197"/>
      <c r="V102" s="197"/>
      <c r="W102" s="198"/>
      <c r="X102" s="199"/>
      <c r="Y102" s="200" t="s">
        <v>274</v>
      </c>
      <c r="Z102" s="200"/>
      <c r="AA102" s="201"/>
      <c r="AB102" s="260" t="s">
        <v>274</v>
      </c>
      <c r="AC102" s="203"/>
      <c r="AD102" s="203"/>
      <c r="AE102" s="204"/>
      <c r="AF102" s="187"/>
      <c r="AG102" s="188"/>
      <c r="AH102" s="188"/>
      <c r="AI102" s="189"/>
      <c r="AJ102" s="206" t="s">
        <v>274</v>
      </c>
      <c r="AK102" s="191"/>
      <c r="AL102" s="191"/>
      <c r="AM102" s="192"/>
      <c r="AN102" s="193"/>
      <c r="AO102" s="194"/>
      <c r="AP102" s="194"/>
      <c r="AQ102" s="195" t="s">
        <v>274</v>
      </c>
      <c r="AR102" s="196"/>
      <c r="AS102" s="197"/>
      <c r="AT102" s="197"/>
      <c r="AU102" s="198"/>
      <c r="AV102" s="118">
        <f t="shared" ref="AV102:AY105" si="101">COUNTA(D102,H102,L102,P102,T102,X102,AB102,AF102,AJ102,AN102,AR102)</f>
        <v>3</v>
      </c>
      <c r="AW102" s="118">
        <f t="shared" si="101"/>
        <v>1</v>
      </c>
      <c r="AX102" s="118">
        <f t="shared" si="101"/>
        <v>1</v>
      </c>
      <c r="AY102" s="118">
        <f t="shared" si="101"/>
        <v>2</v>
      </c>
    </row>
    <row r="103" spans="1:51" ht="15.75" thickBot="1" x14ac:dyDescent="0.25">
      <c r="A103" s="496"/>
      <c r="B103" s="456"/>
      <c r="C103" s="119" t="s">
        <v>122</v>
      </c>
      <c r="D103" s="120"/>
      <c r="E103" s="121"/>
      <c r="F103" s="121"/>
      <c r="G103" s="122"/>
      <c r="H103" s="123"/>
      <c r="I103" s="124"/>
      <c r="J103" s="124"/>
      <c r="K103" s="125" t="s">
        <v>274</v>
      </c>
      <c r="L103" s="126"/>
      <c r="M103" s="127"/>
      <c r="N103" s="127"/>
      <c r="O103" s="128" t="s">
        <v>274</v>
      </c>
      <c r="P103" s="129"/>
      <c r="Q103" s="130"/>
      <c r="R103" s="130"/>
      <c r="S103" s="131"/>
      <c r="T103" s="261" t="s">
        <v>274</v>
      </c>
      <c r="U103" s="133"/>
      <c r="V103" s="133"/>
      <c r="W103" s="134"/>
      <c r="X103" s="135"/>
      <c r="Y103" s="136"/>
      <c r="Z103" s="136" t="s">
        <v>274</v>
      </c>
      <c r="AA103" s="137"/>
      <c r="AB103" s="262" t="s">
        <v>274</v>
      </c>
      <c r="AC103" s="139"/>
      <c r="AD103" s="139"/>
      <c r="AE103" s="140"/>
      <c r="AF103" s="123"/>
      <c r="AG103" s="124"/>
      <c r="AH103" s="124"/>
      <c r="AI103" s="125"/>
      <c r="AJ103" s="141" t="s">
        <v>274</v>
      </c>
      <c r="AK103" s="127"/>
      <c r="AL103" s="127"/>
      <c r="AM103" s="128"/>
      <c r="AN103" s="129"/>
      <c r="AO103" s="130"/>
      <c r="AP103" s="130"/>
      <c r="AQ103" s="131" t="s">
        <v>274</v>
      </c>
      <c r="AR103" s="132"/>
      <c r="AS103" s="133"/>
      <c r="AT103" s="133"/>
      <c r="AU103" s="134"/>
      <c r="AV103" s="118">
        <f t="shared" si="101"/>
        <v>3</v>
      </c>
      <c r="AW103" s="118">
        <f t="shared" si="101"/>
        <v>0</v>
      </c>
      <c r="AX103" s="118">
        <f t="shared" si="101"/>
        <v>1</v>
      </c>
      <c r="AY103" s="118">
        <f t="shared" si="101"/>
        <v>3</v>
      </c>
    </row>
    <row r="104" spans="1:51" ht="15.75" thickBot="1" x14ac:dyDescent="0.25">
      <c r="A104" s="496"/>
      <c r="B104" s="456"/>
      <c r="C104" s="119" t="s">
        <v>412</v>
      </c>
      <c r="D104" s="120"/>
      <c r="E104" s="121"/>
      <c r="F104" s="121"/>
      <c r="G104" s="122"/>
      <c r="H104" s="123"/>
      <c r="I104" s="124"/>
      <c r="J104" s="124"/>
      <c r="K104" s="125" t="s">
        <v>274</v>
      </c>
      <c r="L104" s="126"/>
      <c r="M104" s="127"/>
      <c r="N104" s="127"/>
      <c r="O104" s="128" t="s">
        <v>274</v>
      </c>
      <c r="P104" s="129"/>
      <c r="Q104" s="130"/>
      <c r="R104" s="130"/>
      <c r="S104" s="131"/>
      <c r="T104" s="261" t="s">
        <v>274</v>
      </c>
      <c r="U104" s="133"/>
      <c r="V104" s="133"/>
      <c r="W104" s="134"/>
      <c r="X104" s="135"/>
      <c r="Y104" s="136"/>
      <c r="Z104" s="136" t="s">
        <v>274</v>
      </c>
      <c r="AA104" s="137"/>
      <c r="AB104" s="262" t="s">
        <v>274</v>
      </c>
      <c r="AC104" s="139"/>
      <c r="AD104" s="139"/>
      <c r="AE104" s="140"/>
      <c r="AF104" s="123"/>
      <c r="AG104" s="124"/>
      <c r="AH104" s="124"/>
      <c r="AI104" s="125"/>
      <c r="AJ104" s="141" t="s">
        <v>274</v>
      </c>
      <c r="AK104" s="127"/>
      <c r="AL104" s="127"/>
      <c r="AM104" s="128"/>
      <c r="AN104" s="129"/>
      <c r="AO104" s="130"/>
      <c r="AP104" s="130"/>
      <c r="AQ104" s="131" t="s">
        <v>274</v>
      </c>
      <c r="AR104" s="132"/>
      <c r="AS104" s="133"/>
      <c r="AT104" s="133"/>
      <c r="AU104" s="134"/>
      <c r="AV104" s="118">
        <f t="shared" si="101"/>
        <v>3</v>
      </c>
      <c r="AW104" s="118">
        <f t="shared" si="101"/>
        <v>0</v>
      </c>
      <c r="AX104" s="118">
        <f t="shared" si="101"/>
        <v>1</v>
      </c>
      <c r="AY104" s="118">
        <f t="shared" si="101"/>
        <v>3</v>
      </c>
    </row>
    <row r="105" spans="1:51" ht="15.75" thickBot="1" x14ac:dyDescent="0.25">
      <c r="A105" s="496"/>
      <c r="B105" s="456"/>
      <c r="C105" s="143" t="s">
        <v>413</v>
      </c>
      <c r="D105" s="71"/>
      <c r="E105" s="72"/>
      <c r="F105" s="72"/>
      <c r="G105" s="73"/>
      <c r="H105" s="144"/>
      <c r="I105" s="145"/>
      <c r="J105" s="145"/>
      <c r="K105" s="146" t="s">
        <v>274</v>
      </c>
      <c r="L105" s="147"/>
      <c r="M105" s="148"/>
      <c r="N105" s="148"/>
      <c r="O105" s="149" t="s">
        <v>274</v>
      </c>
      <c r="P105" s="150"/>
      <c r="Q105" s="151"/>
      <c r="R105" s="151"/>
      <c r="S105" s="152"/>
      <c r="T105" s="263" t="s">
        <v>274</v>
      </c>
      <c r="U105" s="154"/>
      <c r="V105" s="154"/>
      <c r="W105" s="155"/>
      <c r="X105" s="156"/>
      <c r="Y105" s="157"/>
      <c r="Z105" s="157" t="s">
        <v>274</v>
      </c>
      <c r="AA105" s="158"/>
      <c r="AB105" s="264" t="s">
        <v>274</v>
      </c>
      <c r="AC105" s="160"/>
      <c r="AD105" s="160"/>
      <c r="AE105" s="161"/>
      <c r="AF105" s="144"/>
      <c r="AG105" s="145"/>
      <c r="AH105" s="145"/>
      <c r="AI105" s="146"/>
      <c r="AJ105" s="162" t="s">
        <v>274</v>
      </c>
      <c r="AK105" s="148"/>
      <c r="AL105" s="148"/>
      <c r="AM105" s="149"/>
      <c r="AN105" s="150"/>
      <c r="AO105" s="151"/>
      <c r="AP105" s="151"/>
      <c r="AQ105" s="152" t="s">
        <v>274</v>
      </c>
      <c r="AR105" s="153"/>
      <c r="AS105" s="154"/>
      <c r="AT105" s="154"/>
      <c r="AU105" s="155"/>
      <c r="AV105" s="118">
        <f t="shared" si="101"/>
        <v>3</v>
      </c>
      <c r="AW105" s="118">
        <f t="shared" si="101"/>
        <v>0</v>
      </c>
      <c r="AX105" s="118">
        <f t="shared" si="101"/>
        <v>1</v>
      </c>
      <c r="AY105" s="118">
        <f t="shared" si="101"/>
        <v>3</v>
      </c>
    </row>
    <row r="106" spans="1:51" ht="15.75" thickBot="1" x14ac:dyDescent="0.25">
      <c r="A106" s="496"/>
      <c r="B106" s="269" t="s">
        <v>360</v>
      </c>
      <c r="C106" s="205" t="str">
        <f>B102</f>
        <v>APOYO FINANCIERO Y CONTABLE</v>
      </c>
      <c r="D106" s="285">
        <f>COUNT(D102:D105)+COUNTIFS(D102:D105,"X")</f>
        <v>0</v>
      </c>
      <c r="E106" s="164">
        <f t="shared" ref="E106:AA106" si="102">COUNT(E102:E105)+COUNTIFS(E102:E105,"X")</f>
        <v>0</v>
      </c>
      <c r="F106" s="164">
        <f t="shared" si="102"/>
        <v>0</v>
      </c>
      <c r="G106" s="165">
        <f t="shared" si="102"/>
        <v>0</v>
      </c>
      <c r="H106" s="166">
        <f t="shared" si="102"/>
        <v>0</v>
      </c>
      <c r="I106" s="167">
        <f t="shared" si="102"/>
        <v>0</v>
      </c>
      <c r="J106" s="167">
        <f t="shared" si="102"/>
        <v>0</v>
      </c>
      <c r="K106" s="168">
        <f t="shared" si="102"/>
        <v>4</v>
      </c>
      <c r="L106" s="169">
        <f t="shared" si="102"/>
        <v>0</v>
      </c>
      <c r="M106" s="170">
        <f t="shared" si="102"/>
        <v>0</v>
      </c>
      <c r="N106" s="170">
        <f t="shared" si="102"/>
        <v>1</v>
      </c>
      <c r="O106" s="171">
        <f t="shared" si="102"/>
        <v>3</v>
      </c>
      <c r="P106" s="172">
        <f t="shared" si="102"/>
        <v>0</v>
      </c>
      <c r="Q106" s="173">
        <f t="shared" si="102"/>
        <v>0</v>
      </c>
      <c r="R106" s="173">
        <f t="shared" si="102"/>
        <v>0</v>
      </c>
      <c r="S106" s="174">
        <f t="shared" si="102"/>
        <v>0</v>
      </c>
      <c r="T106" s="175">
        <f t="shared" si="102"/>
        <v>4</v>
      </c>
      <c r="U106" s="176">
        <f t="shared" si="102"/>
        <v>0</v>
      </c>
      <c r="V106" s="176">
        <f t="shared" si="102"/>
        <v>0</v>
      </c>
      <c r="W106" s="177">
        <f t="shared" si="102"/>
        <v>0</v>
      </c>
      <c r="X106" s="178">
        <f t="shared" si="102"/>
        <v>0</v>
      </c>
      <c r="Y106" s="179">
        <f t="shared" si="102"/>
        <v>1</v>
      </c>
      <c r="Z106" s="179">
        <f t="shared" si="102"/>
        <v>3</v>
      </c>
      <c r="AA106" s="180">
        <f t="shared" si="102"/>
        <v>0</v>
      </c>
      <c r="AB106" s="181">
        <f>COUNT(AB102:AB105)+COUNTIFS(AB102:AB105,"X")</f>
        <v>4</v>
      </c>
      <c r="AC106" s="181">
        <f t="shared" ref="AC106:AU106" si="103">COUNT(AC102:AC105)+COUNTIFS(AC102:AC105,"X")</f>
        <v>0</v>
      </c>
      <c r="AD106" s="181">
        <f t="shared" si="103"/>
        <v>0</v>
      </c>
      <c r="AE106" s="181">
        <f t="shared" si="103"/>
        <v>0</v>
      </c>
      <c r="AF106" s="166">
        <f t="shared" si="103"/>
        <v>0</v>
      </c>
      <c r="AG106" s="167">
        <f t="shared" si="103"/>
        <v>0</v>
      </c>
      <c r="AH106" s="167">
        <f t="shared" si="103"/>
        <v>0</v>
      </c>
      <c r="AI106" s="168">
        <f t="shared" si="103"/>
        <v>0</v>
      </c>
      <c r="AJ106" s="169">
        <f t="shared" si="103"/>
        <v>4</v>
      </c>
      <c r="AK106" s="170">
        <f t="shared" si="103"/>
        <v>0</v>
      </c>
      <c r="AL106" s="170">
        <f t="shared" si="103"/>
        <v>0</v>
      </c>
      <c r="AM106" s="171">
        <f t="shared" si="103"/>
        <v>0</v>
      </c>
      <c r="AN106" s="172">
        <f t="shared" si="103"/>
        <v>0</v>
      </c>
      <c r="AO106" s="173">
        <f t="shared" si="103"/>
        <v>0</v>
      </c>
      <c r="AP106" s="173">
        <f t="shared" si="103"/>
        <v>0</v>
      </c>
      <c r="AQ106" s="174">
        <f t="shared" si="103"/>
        <v>4</v>
      </c>
      <c r="AR106" s="175">
        <f t="shared" si="103"/>
        <v>0</v>
      </c>
      <c r="AS106" s="176">
        <f t="shared" si="103"/>
        <v>0</v>
      </c>
      <c r="AT106" s="176">
        <f t="shared" si="103"/>
        <v>0</v>
      </c>
      <c r="AU106" s="177">
        <f t="shared" si="103"/>
        <v>0</v>
      </c>
      <c r="AV106" s="182">
        <f>AV105+AV104+AV103+AV102</f>
        <v>12</v>
      </c>
      <c r="AW106" s="182">
        <f t="shared" ref="AW106:AY106" si="104">AW105+AW104+AW103+AW102</f>
        <v>1</v>
      </c>
      <c r="AX106" s="182">
        <f t="shared" si="104"/>
        <v>4</v>
      </c>
      <c r="AY106" s="182">
        <f t="shared" si="104"/>
        <v>11</v>
      </c>
    </row>
    <row r="107" spans="1:51" x14ac:dyDescent="0.2">
      <c r="A107" s="496"/>
      <c r="B107" s="286" t="s">
        <v>374</v>
      </c>
      <c r="C107" s="460" t="str">
        <f>A76</f>
        <v>GESTION ADMINISTRATIVA Y FINANCIERA</v>
      </c>
      <c r="D107" s="184">
        <f>D79+D87+D90+D101+D106</f>
        <v>0</v>
      </c>
      <c r="E107" s="185">
        <f t="shared" ref="E107:AA107" si="105">E79+E87+E90+E101+E106</f>
        <v>0</v>
      </c>
      <c r="F107" s="185">
        <f t="shared" si="105"/>
        <v>0</v>
      </c>
      <c r="G107" s="186">
        <f t="shared" si="105"/>
        <v>0</v>
      </c>
      <c r="H107" s="211">
        <f t="shared" si="105"/>
        <v>0</v>
      </c>
      <c r="I107" s="212">
        <f t="shared" si="105"/>
        <v>1</v>
      </c>
      <c r="J107" s="212">
        <f t="shared" si="105"/>
        <v>5</v>
      </c>
      <c r="K107" s="213">
        <f t="shared" si="105"/>
        <v>20</v>
      </c>
      <c r="L107" s="214">
        <f t="shared" si="105"/>
        <v>9</v>
      </c>
      <c r="M107" s="215">
        <f t="shared" si="105"/>
        <v>4</v>
      </c>
      <c r="N107" s="215">
        <f t="shared" si="105"/>
        <v>9</v>
      </c>
      <c r="O107" s="216">
        <f t="shared" si="105"/>
        <v>3</v>
      </c>
      <c r="P107" s="217">
        <f t="shared" si="105"/>
        <v>0</v>
      </c>
      <c r="Q107" s="218">
        <f t="shared" si="105"/>
        <v>0</v>
      </c>
      <c r="R107" s="218">
        <f t="shared" si="105"/>
        <v>0</v>
      </c>
      <c r="S107" s="219">
        <f t="shared" si="105"/>
        <v>0</v>
      </c>
      <c r="T107" s="220">
        <f t="shared" si="105"/>
        <v>26</v>
      </c>
      <c r="U107" s="221">
        <f t="shared" si="105"/>
        <v>0</v>
      </c>
      <c r="V107" s="221">
        <f t="shared" si="105"/>
        <v>0</v>
      </c>
      <c r="W107" s="222">
        <f t="shared" si="105"/>
        <v>0</v>
      </c>
      <c r="X107" s="223">
        <f t="shared" si="105"/>
        <v>7</v>
      </c>
      <c r="Y107" s="224">
        <f t="shared" si="105"/>
        <v>7</v>
      </c>
      <c r="Z107" s="224">
        <f t="shared" si="105"/>
        <v>9</v>
      </c>
      <c r="AA107" s="225">
        <f t="shared" si="105"/>
        <v>2</v>
      </c>
      <c r="AB107" s="226">
        <f>AB79+AB87+AB90+AB101+AB106</f>
        <v>24</v>
      </c>
      <c r="AC107" s="227">
        <f t="shared" ref="AC107:AY107" si="106">AC79+AC87+AC90+AC101+AC106</f>
        <v>0</v>
      </c>
      <c r="AD107" s="227">
        <f t="shared" si="106"/>
        <v>2</v>
      </c>
      <c r="AE107" s="228">
        <f t="shared" si="106"/>
        <v>0</v>
      </c>
      <c r="AF107" s="211">
        <f t="shared" si="106"/>
        <v>0</v>
      </c>
      <c r="AG107" s="212">
        <f t="shared" si="106"/>
        <v>0</v>
      </c>
      <c r="AH107" s="212">
        <f t="shared" si="106"/>
        <v>0</v>
      </c>
      <c r="AI107" s="213">
        <f t="shared" si="106"/>
        <v>0</v>
      </c>
      <c r="AJ107" s="214">
        <f t="shared" si="106"/>
        <v>7</v>
      </c>
      <c r="AK107" s="215">
        <f t="shared" si="106"/>
        <v>9</v>
      </c>
      <c r="AL107" s="215">
        <f t="shared" si="106"/>
        <v>6</v>
      </c>
      <c r="AM107" s="216">
        <f t="shared" si="106"/>
        <v>4</v>
      </c>
      <c r="AN107" s="217">
        <f t="shared" si="106"/>
        <v>0</v>
      </c>
      <c r="AO107" s="218">
        <f t="shared" si="106"/>
        <v>6</v>
      </c>
      <c r="AP107" s="218">
        <f t="shared" si="106"/>
        <v>11</v>
      </c>
      <c r="AQ107" s="219">
        <f t="shared" si="106"/>
        <v>9</v>
      </c>
      <c r="AR107" s="220">
        <f t="shared" si="106"/>
        <v>0</v>
      </c>
      <c r="AS107" s="221">
        <f t="shared" si="106"/>
        <v>0</v>
      </c>
      <c r="AT107" s="221">
        <f t="shared" si="106"/>
        <v>0</v>
      </c>
      <c r="AU107" s="222">
        <f t="shared" si="106"/>
        <v>0</v>
      </c>
      <c r="AV107" s="229">
        <f t="shared" si="106"/>
        <v>73</v>
      </c>
      <c r="AW107" s="230">
        <f t="shared" si="106"/>
        <v>27</v>
      </c>
      <c r="AX107" s="230">
        <f t="shared" si="106"/>
        <v>42</v>
      </c>
      <c r="AY107" s="231">
        <f t="shared" si="106"/>
        <v>38</v>
      </c>
    </row>
    <row r="108" spans="1:51" ht="15.75" thickBot="1" x14ac:dyDescent="0.25">
      <c r="A108" s="497"/>
      <c r="B108" s="287" t="s">
        <v>375</v>
      </c>
      <c r="C108" s="461"/>
      <c r="D108" s="232">
        <f>D107*100%/26</f>
        <v>0</v>
      </c>
      <c r="E108" s="233">
        <f t="shared" ref="E108:AA108" si="107">E107*100%/26</f>
        <v>0</v>
      </c>
      <c r="F108" s="233">
        <f t="shared" si="107"/>
        <v>0</v>
      </c>
      <c r="G108" s="234">
        <f t="shared" si="107"/>
        <v>0</v>
      </c>
      <c r="H108" s="235">
        <f t="shared" si="107"/>
        <v>0</v>
      </c>
      <c r="I108" s="236">
        <f t="shared" si="107"/>
        <v>3.8461538461538464E-2</v>
      </c>
      <c r="J108" s="236">
        <f t="shared" si="107"/>
        <v>0.19230769230769232</v>
      </c>
      <c r="K108" s="237">
        <f t="shared" si="107"/>
        <v>0.76923076923076927</v>
      </c>
      <c r="L108" s="238">
        <f t="shared" si="107"/>
        <v>0.34615384615384615</v>
      </c>
      <c r="M108" s="239">
        <f t="shared" si="107"/>
        <v>0.15384615384615385</v>
      </c>
      <c r="N108" s="239">
        <f t="shared" si="107"/>
        <v>0.34615384615384615</v>
      </c>
      <c r="O108" s="240">
        <f t="shared" si="107"/>
        <v>0.11538461538461539</v>
      </c>
      <c r="P108" s="241">
        <f t="shared" si="107"/>
        <v>0</v>
      </c>
      <c r="Q108" s="242">
        <f t="shared" si="107"/>
        <v>0</v>
      </c>
      <c r="R108" s="242">
        <f t="shared" si="107"/>
        <v>0</v>
      </c>
      <c r="S108" s="243">
        <f t="shared" si="107"/>
        <v>0</v>
      </c>
      <c r="T108" s="244">
        <f t="shared" si="107"/>
        <v>1</v>
      </c>
      <c r="U108" s="245">
        <f t="shared" si="107"/>
        <v>0</v>
      </c>
      <c r="V108" s="245">
        <f t="shared" si="107"/>
        <v>0</v>
      </c>
      <c r="W108" s="246">
        <f t="shared" si="107"/>
        <v>0</v>
      </c>
      <c r="X108" s="247">
        <f t="shared" si="107"/>
        <v>0.26923076923076922</v>
      </c>
      <c r="Y108" s="248">
        <f t="shared" si="107"/>
        <v>0.26923076923076922</v>
      </c>
      <c r="Z108" s="248">
        <f t="shared" si="107"/>
        <v>0.34615384615384615</v>
      </c>
      <c r="AA108" s="249">
        <f t="shared" si="107"/>
        <v>7.6923076923076927E-2</v>
      </c>
      <c r="AB108" s="250">
        <f>AB107*100%/26</f>
        <v>0.92307692307692313</v>
      </c>
      <c r="AC108" s="251">
        <f t="shared" ref="AC108:AY108" si="108">AC107*100%/26</f>
        <v>0</v>
      </c>
      <c r="AD108" s="251">
        <f t="shared" si="108"/>
        <v>7.6923076923076927E-2</v>
      </c>
      <c r="AE108" s="252">
        <f t="shared" si="108"/>
        <v>0</v>
      </c>
      <c r="AF108" s="235">
        <f t="shared" si="108"/>
        <v>0</v>
      </c>
      <c r="AG108" s="236">
        <f t="shared" si="108"/>
        <v>0</v>
      </c>
      <c r="AH108" s="236">
        <f t="shared" si="108"/>
        <v>0</v>
      </c>
      <c r="AI108" s="237">
        <f t="shared" si="108"/>
        <v>0</v>
      </c>
      <c r="AJ108" s="238">
        <f t="shared" si="108"/>
        <v>0.26923076923076922</v>
      </c>
      <c r="AK108" s="239">
        <f t="shared" si="108"/>
        <v>0.34615384615384615</v>
      </c>
      <c r="AL108" s="239">
        <f t="shared" si="108"/>
        <v>0.23076923076923078</v>
      </c>
      <c r="AM108" s="240">
        <f t="shared" si="108"/>
        <v>0.15384615384615385</v>
      </c>
      <c r="AN108" s="241">
        <f t="shared" si="108"/>
        <v>0</v>
      </c>
      <c r="AO108" s="242">
        <f t="shared" si="108"/>
        <v>0.23076923076923078</v>
      </c>
      <c r="AP108" s="242">
        <f t="shared" si="108"/>
        <v>0.42307692307692307</v>
      </c>
      <c r="AQ108" s="243">
        <f t="shared" si="108"/>
        <v>0.34615384615384615</v>
      </c>
      <c r="AR108" s="244">
        <f t="shared" si="108"/>
        <v>0</v>
      </c>
      <c r="AS108" s="245">
        <f t="shared" si="108"/>
        <v>0</v>
      </c>
      <c r="AT108" s="245">
        <f t="shared" si="108"/>
        <v>0</v>
      </c>
      <c r="AU108" s="246">
        <f t="shared" si="108"/>
        <v>0</v>
      </c>
      <c r="AV108" s="253">
        <f t="shared" si="108"/>
        <v>2.8076923076923075</v>
      </c>
      <c r="AW108" s="254">
        <f t="shared" si="108"/>
        <v>1.0384615384615385</v>
      </c>
      <c r="AX108" s="254">
        <f t="shared" si="108"/>
        <v>1.6153846153846154</v>
      </c>
      <c r="AY108" s="255">
        <f t="shared" si="108"/>
        <v>1.4615384615384615</v>
      </c>
    </row>
    <row r="109" spans="1:51" ht="45.75" customHeight="1" thickBot="1" x14ac:dyDescent="0.25">
      <c r="A109" s="462" t="s">
        <v>414</v>
      </c>
      <c r="B109" s="455" t="s">
        <v>124</v>
      </c>
      <c r="C109" s="95" t="s">
        <v>415</v>
      </c>
      <c r="D109" s="96"/>
      <c r="E109" s="97"/>
      <c r="F109" s="97"/>
      <c r="G109" s="98"/>
      <c r="H109" s="187"/>
      <c r="I109" s="188"/>
      <c r="J109" s="188" t="s">
        <v>274</v>
      </c>
      <c r="K109" s="189"/>
      <c r="L109" s="190"/>
      <c r="M109" s="191" t="s">
        <v>274</v>
      </c>
      <c r="N109" s="191"/>
      <c r="O109" s="192"/>
      <c r="P109" s="193"/>
      <c r="Q109" s="194"/>
      <c r="R109" s="194"/>
      <c r="S109" s="195"/>
      <c r="T109" s="196"/>
      <c r="U109" s="197"/>
      <c r="V109" s="197" t="s">
        <v>274</v>
      </c>
      <c r="W109" s="198"/>
      <c r="X109" s="199" t="s">
        <v>274</v>
      </c>
      <c r="Y109" s="200"/>
      <c r="Z109" s="200"/>
      <c r="AA109" s="201"/>
      <c r="AB109" s="202"/>
      <c r="AC109" s="203"/>
      <c r="AD109" s="203" t="s">
        <v>274</v>
      </c>
      <c r="AE109" s="204"/>
      <c r="AF109" s="187"/>
      <c r="AG109" s="188"/>
      <c r="AH109" s="188"/>
      <c r="AI109" s="189"/>
      <c r="AJ109" s="190"/>
      <c r="AK109" s="191"/>
      <c r="AL109" s="191" t="s">
        <v>274</v>
      </c>
      <c r="AM109" s="192"/>
      <c r="AN109" s="193"/>
      <c r="AO109" s="194"/>
      <c r="AP109" s="194" t="s">
        <v>274</v>
      </c>
      <c r="AQ109" s="195"/>
      <c r="AR109" s="196"/>
      <c r="AS109" s="197"/>
      <c r="AT109" s="197"/>
      <c r="AU109" s="198"/>
      <c r="AV109" s="118">
        <f t="shared" ref="AV109:AY112" si="109">COUNTA(D109,H109,L109,P109,T109,X109,AB109,AF109,AJ109,AN109,AR109)</f>
        <v>1</v>
      </c>
      <c r="AW109" s="118">
        <f t="shared" si="109"/>
        <v>1</v>
      </c>
      <c r="AX109" s="118">
        <f t="shared" si="109"/>
        <v>5</v>
      </c>
      <c r="AY109" s="118">
        <f t="shared" si="109"/>
        <v>0</v>
      </c>
    </row>
    <row r="110" spans="1:51" ht="15.75" thickBot="1" x14ac:dyDescent="0.25">
      <c r="A110" s="463"/>
      <c r="B110" s="456"/>
      <c r="C110" s="119" t="s">
        <v>416</v>
      </c>
      <c r="D110" s="120"/>
      <c r="E110" s="121"/>
      <c r="F110" s="121"/>
      <c r="G110" s="122"/>
      <c r="H110" s="123"/>
      <c r="I110" s="124"/>
      <c r="J110" s="124" t="s">
        <v>274</v>
      </c>
      <c r="K110" s="125"/>
      <c r="L110" s="266"/>
      <c r="M110" s="267"/>
      <c r="N110" s="267"/>
      <c r="O110" s="268"/>
      <c r="P110" s="129"/>
      <c r="Q110" s="130"/>
      <c r="R110" s="130"/>
      <c r="S110" s="131"/>
      <c r="T110" s="132" t="s">
        <v>274</v>
      </c>
      <c r="U110" s="133"/>
      <c r="V110" s="133"/>
      <c r="W110" s="134"/>
      <c r="X110" s="135" t="s">
        <v>274</v>
      </c>
      <c r="Y110" s="136"/>
      <c r="Z110" s="136"/>
      <c r="AA110" s="137"/>
      <c r="AB110" s="138"/>
      <c r="AC110" s="139"/>
      <c r="AD110" s="139" t="s">
        <v>274</v>
      </c>
      <c r="AE110" s="140"/>
      <c r="AF110" s="123"/>
      <c r="AG110" s="124"/>
      <c r="AH110" s="124"/>
      <c r="AI110" s="125"/>
      <c r="AJ110" s="126"/>
      <c r="AK110" s="127"/>
      <c r="AL110" s="127" t="s">
        <v>274</v>
      </c>
      <c r="AM110" s="128"/>
      <c r="AN110" s="129"/>
      <c r="AO110" s="130"/>
      <c r="AP110" s="130" t="s">
        <v>274</v>
      </c>
      <c r="AQ110" s="131"/>
      <c r="AR110" s="132"/>
      <c r="AS110" s="133"/>
      <c r="AT110" s="133"/>
      <c r="AU110" s="134"/>
      <c r="AV110" s="118">
        <f t="shared" si="109"/>
        <v>2</v>
      </c>
      <c r="AW110" s="118">
        <f t="shared" si="109"/>
        <v>0</v>
      </c>
      <c r="AX110" s="118">
        <f t="shared" si="109"/>
        <v>4</v>
      </c>
      <c r="AY110" s="118">
        <f t="shared" si="109"/>
        <v>0</v>
      </c>
    </row>
    <row r="111" spans="1:51" ht="15.75" thickBot="1" x14ac:dyDescent="0.25">
      <c r="A111" s="463"/>
      <c r="B111" s="456"/>
      <c r="C111" s="119" t="s">
        <v>125</v>
      </c>
      <c r="D111" s="120"/>
      <c r="E111" s="121"/>
      <c r="F111" s="121"/>
      <c r="G111" s="122"/>
      <c r="H111" s="123"/>
      <c r="I111" s="124"/>
      <c r="J111" s="124"/>
      <c r="K111" s="125" t="s">
        <v>274</v>
      </c>
      <c r="L111" s="126"/>
      <c r="M111" s="127" t="s">
        <v>274</v>
      </c>
      <c r="N111" s="127"/>
      <c r="O111" s="128"/>
      <c r="P111" s="129"/>
      <c r="Q111" s="130"/>
      <c r="R111" s="130"/>
      <c r="S111" s="131"/>
      <c r="T111" s="132"/>
      <c r="U111" s="133"/>
      <c r="V111" s="133" t="s">
        <v>274</v>
      </c>
      <c r="W111" s="134"/>
      <c r="X111" s="135" t="s">
        <v>274</v>
      </c>
      <c r="Y111" s="136"/>
      <c r="Z111" s="136"/>
      <c r="AA111" s="137"/>
      <c r="AB111" s="138"/>
      <c r="AC111" s="139"/>
      <c r="AD111" s="139" t="s">
        <v>274</v>
      </c>
      <c r="AE111" s="140"/>
      <c r="AF111" s="123"/>
      <c r="AG111" s="124"/>
      <c r="AH111" s="124"/>
      <c r="AI111" s="125"/>
      <c r="AJ111" s="126"/>
      <c r="AK111" s="127" t="s">
        <v>274</v>
      </c>
      <c r="AL111" s="127"/>
      <c r="AM111" s="128"/>
      <c r="AN111" s="129"/>
      <c r="AO111" s="130"/>
      <c r="AP111" s="130" t="s">
        <v>274</v>
      </c>
      <c r="AQ111" s="131"/>
      <c r="AR111" s="132"/>
      <c r="AS111" s="133"/>
      <c r="AT111" s="133"/>
      <c r="AU111" s="134"/>
      <c r="AV111" s="142">
        <f t="shared" si="109"/>
        <v>1</v>
      </c>
      <c r="AW111" s="142">
        <f t="shared" si="109"/>
        <v>2</v>
      </c>
      <c r="AX111" s="118">
        <f t="shared" si="109"/>
        <v>3</v>
      </c>
      <c r="AY111" s="118">
        <f t="shared" si="109"/>
        <v>1</v>
      </c>
    </row>
    <row r="112" spans="1:51" ht="15.75" thickBot="1" x14ac:dyDescent="0.25">
      <c r="A112" s="463"/>
      <c r="B112" s="456"/>
      <c r="C112" s="143" t="s">
        <v>417</v>
      </c>
      <c r="D112" s="71"/>
      <c r="E112" s="72"/>
      <c r="F112" s="72"/>
      <c r="G112" s="73"/>
      <c r="H112" s="144"/>
      <c r="I112" s="145"/>
      <c r="J112" s="145"/>
      <c r="K112" s="146" t="s">
        <v>274</v>
      </c>
      <c r="L112" s="147" t="s">
        <v>274</v>
      </c>
      <c r="M112" s="148"/>
      <c r="N112" s="148"/>
      <c r="O112" s="149"/>
      <c r="P112" s="150"/>
      <c r="Q112" s="151"/>
      <c r="R112" s="151"/>
      <c r="S112" s="152"/>
      <c r="T112" s="153"/>
      <c r="U112" s="154" t="s">
        <v>274</v>
      </c>
      <c r="V112" s="154"/>
      <c r="W112" s="155"/>
      <c r="X112" s="156" t="s">
        <v>274</v>
      </c>
      <c r="Y112" s="157"/>
      <c r="Z112" s="157"/>
      <c r="AA112" s="158"/>
      <c r="AB112" s="159"/>
      <c r="AC112" s="160"/>
      <c r="AD112" s="160" t="s">
        <v>274</v>
      </c>
      <c r="AE112" s="161"/>
      <c r="AF112" s="144"/>
      <c r="AG112" s="145"/>
      <c r="AH112" s="145"/>
      <c r="AI112" s="146"/>
      <c r="AJ112" s="147"/>
      <c r="AK112" s="148" t="s">
        <v>274</v>
      </c>
      <c r="AL112" s="148"/>
      <c r="AM112" s="149"/>
      <c r="AN112" s="150"/>
      <c r="AO112" s="151"/>
      <c r="AP112" s="151"/>
      <c r="AQ112" s="152" t="s">
        <v>274</v>
      </c>
      <c r="AR112" s="153"/>
      <c r="AS112" s="154"/>
      <c r="AT112" s="154"/>
      <c r="AU112" s="155"/>
      <c r="AV112" s="142">
        <f t="shared" si="109"/>
        <v>2</v>
      </c>
      <c r="AW112" s="118">
        <f t="shared" si="109"/>
        <v>2</v>
      </c>
      <c r="AX112" s="118">
        <f t="shared" si="109"/>
        <v>1</v>
      </c>
      <c r="AY112" s="118">
        <f t="shared" si="109"/>
        <v>2</v>
      </c>
    </row>
    <row r="113" spans="1:51" ht="15.75" thickBot="1" x14ac:dyDescent="0.25">
      <c r="A113" s="463"/>
      <c r="B113" s="163" t="s">
        <v>360</v>
      </c>
      <c r="C113" s="205" t="str">
        <f>B109</f>
        <v>ACCESIBILIDAD</v>
      </c>
      <c r="D113" s="285">
        <f>COUNT(D109:D112)+COUNTIFS(D109:D112,"X")</f>
        <v>0</v>
      </c>
      <c r="E113" s="164">
        <f t="shared" ref="E113:AA113" si="110">COUNT(E109:E112)+COUNTIFS(E109:E112,"X")</f>
        <v>0</v>
      </c>
      <c r="F113" s="164">
        <f t="shared" si="110"/>
        <v>0</v>
      </c>
      <c r="G113" s="165">
        <f t="shared" si="110"/>
        <v>0</v>
      </c>
      <c r="H113" s="166">
        <f t="shared" si="110"/>
        <v>0</v>
      </c>
      <c r="I113" s="167">
        <f t="shared" si="110"/>
        <v>0</v>
      </c>
      <c r="J113" s="167">
        <f t="shared" si="110"/>
        <v>2</v>
      </c>
      <c r="K113" s="168">
        <f t="shared" si="110"/>
        <v>2</v>
      </c>
      <c r="L113" s="169">
        <f t="shared" si="110"/>
        <v>1</v>
      </c>
      <c r="M113" s="170">
        <f t="shared" si="110"/>
        <v>2</v>
      </c>
      <c r="N113" s="170">
        <f t="shared" si="110"/>
        <v>0</v>
      </c>
      <c r="O113" s="171">
        <f t="shared" si="110"/>
        <v>0</v>
      </c>
      <c r="P113" s="172">
        <f t="shared" si="110"/>
        <v>0</v>
      </c>
      <c r="Q113" s="173">
        <f t="shared" si="110"/>
        <v>0</v>
      </c>
      <c r="R113" s="173">
        <f t="shared" si="110"/>
        <v>0</v>
      </c>
      <c r="S113" s="174">
        <f t="shared" si="110"/>
        <v>0</v>
      </c>
      <c r="T113" s="175">
        <f t="shared" si="110"/>
        <v>1</v>
      </c>
      <c r="U113" s="176">
        <f t="shared" si="110"/>
        <v>1</v>
      </c>
      <c r="V113" s="176">
        <f t="shared" si="110"/>
        <v>2</v>
      </c>
      <c r="W113" s="177">
        <f t="shared" si="110"/>
        <v>0</v>
      </c>
      <c r="X113" s="178">
        <f t="shared" si="110"/>
        <v>4</v>
      </c>
      <c r="Y113" s="179">
        <f t="shared" si="110"/>
        <v>0</v>
      </c>
      <c r="Z113" s="179">
        <f t="shared" si="110"/>
        <v>0</v>
      </c>
      <c r="AA113" s="180">
        <f t="shared" si="110"/>
        <v>0</v>
      </c>
      <c r="AB113" s="181">
        <f>COUNT(AB109:AB112)+COUNTIFS(AB109:AB112,"X")</f>
        <v>0</v>
      </c>
      <c r="AC113" s="181">
        <f t="shared" ref="AC113:AU113" si="111">COUNT(AC109:AC112)+COUNTIFS(AC109:AC112,"X")</f>
        <v>0</v>
      </c>
      <c r="AD113" s="181">
        <f t="shared" si="111"/>
        <v>4</v>
      </c>
      <c r="AE113" s="181">
        <f t="shared" si="111"/>
        <v>0</v>
      </c>
      <c r="AF113" s="166">
        <f t="shared" si="111"/>
        <v>0</v>
      </c>
      <c r="AG113" s="167">
        <f t="shared" si="111"/>
        <v>0</v>
      </c>
      <c r="AH113" s="167">
        <f t="shared" si="111"/>
        <v>0</v>
      </c>
      <c r="AI113" s="168">
        <f t="shared" si="111"/>
        <v>0</v>
      </c>
      <c r="AJ113" s="169">
        <f t="shared" si="111"/>
        <v>0</v>
      </c>
      <c r="AK113" s="170">
        <f t="shared" si="111"/>
        <v>2</v>
      </c>
      <c r="AL113" s="170">
        <f t="shared" si="111"/>
        <v>2</v>
      </c>
      <c r="AM113" s="171">
        <f t="shared" si="111"/>
        <v>0</v>
      </c>
      <c r="AN113" s="172">
        <f t="shared" si="111"/>
        <v>0</v>
      </c>
      <c r="AO113" s="173">
        <f t="shared" si="111"/>
        <v>0</v>
      </c>
      <c r="AP113" s="173">
        <f t="shared" si="111"/>
        <v>3</v>
      </c>
      <c r="AQ113" s="174">
        <f t="shared" si="111"/>
        <v>1</v>
      </c>
      <c r="AR113" s="175">
        <f t="shared" si="111"/>
        <v>0</v>
      </c>
      <c r="AS113" s="176">
        <f t="shared" si="111"/>
        <v>0</v>
      </c>
      <c r="AT113" s="176">
        <f t="shared" si="111"/>
        <v>0</v>
      </c>
      <c r="AU113" s="177">
        <f t="shared" si="111"/>
        <v>0</v>
      </c>
      <c r="AV113" s="182">
        <f>AV112+AV111+AV110+AV109</f>
        <v>6</v>
      </c>
      <c r="AW113" s="182">
        <f t="shared" ref="AW113:AY113" si="112">AW112+AW111+AW110+AW109</f>
        <v>5</v>
      </c>
      <c r="AX113" s="182">
        <f t="shared" si="112"/>
        <v>13</v>
      </c>
      <c r="AY113" s="182">
        <f t="shared" si="112"/>
        <v>3</v>
      </c>
    </row>
    <row r="114" spans="1:51" ht="15.75" thickBot="1" x14ac:dyDescent="0.25">
      <c r="A114" s="463"/>
      <c r="B114" s="456" t="s">
        <v>418</v>
      </c>
      <c r="C114" s="183" t="s">
        <v>419</v>
      </c>
      <c r="D114" s="184"/>
      <c r="E114" s="185"/>
      <c r="F114" s="185"/>
      <c r="G114" s="186"/>
      <c r="H114" s="187"/>
      <c r="I114" s="188"/>
      <c r="J114" s="188" t="s">
        <v>274</v>
      </c>
      <c r="K114" s="189"/>
      <c r="L114" s="190"/>
      <c r="M114" s="191" t="s">
        <v>274</v>
      </c>
      <c r="N114" s="191"/>
      <c r="O114" s="192"/>
      <c r="P114" s="193"/>
      <c r="Q114" s="194"/>
      <c r="R114" s="194"/>
      <c r="S114" s="195"/>
      <c r="T114" s="196" t="s">
        <v>274</v>
      </c>
      <c r="U114" s="197"/>
      <c r="V114" s="197"/>
      <c r="W114" s="198"/>
      <c r="X114" s="199" t="s">
        <v>274</v>
      </c>
      <c r="Y114" s="200"/>
      <c r="Z114" s="200"/>
      <c r="AA114" s="201"/>
      <c r="AB114" s="202"/>
      <c r="AC114" s="203"/>
      <c r="AD114" s="203" t="s">
        <v>274</v>
      </c>
      <c r="AE114" s="204"/>
      <c r="AF114" s="187"/>
      <c r="AG114" s="188"/>
      <c r="AH114" s="188"/>
      <c r="AI114" s="189"/>
      <c r="AJ114" s="190"/>
      <c r="AK114" s="191" t="s">
        <v>274</v>
      </c>
      <c r="AL114" s="191"/>
      <c r="AM114" s="192"/>
      <c r="AN114" s="193"/>
      <c r="AO114" s="194" t="s">
        <v>274</v>
      </c>
      <c r="AP114" s="194"/>
      <c r="AQ114" s="195"/>
      <c r="AR114" s="196"/>
      <c r="AS114" s="197"/>
      <c r="AT114" s="197"/>
      <c r="AU114" s="198"/>
      <c r="AV114" s="142">
        <f t="shared" ref="AV114:AY118" si="113">COUNTA(D114,H114,L114,P114,T114,X114,AB114,AF114,AJ114,AN114,AR114)</f>
        <v>2</v>
      </c>
      <c r="AW114" s="142">
        <f t="shared" si="113"/>
        <v>3</v>
      </c>
      <c r="AX114" s="118">
        <f t="shared" si="113"/>
        <v>2</v>
      </c>
      <c r="AY114" s="118">
        <f t="shared" si="113"/>
        <v>0</v>
      </c>
    </row>
    <row r="115" spans="1:51" ht="15.75" thickBot="1" x14ac:dyDescent="0.25">
      <c r="A115" s="463"/>
      <c r="B115" s="456"/>
      <c r="C115" s="119" t="s">
        <v>420</v>
      </c>
      <c r="D115" s="120"/>
      <c r="E115" s="121"/>
      <c r="F115" s="121"/>
      <c r="G115" s="122"/>
      <c r="H115" s="123"/>
      <c r="I115" s="124"/>
      <c r="J115" s="124"/>
      <c r="K115" s="125" t="s">
        <v>274</v>
      </c>
      <c r="L115" s="126" t="s">
        <v>274</v>
      </c>
      <c r="M115" s="127"/>
      <c r="N115" s="127"/>
      <c r="O115" s="128"/>
      <c r="P115" s="129"/>
      <c r="Q115" s="130"/>
      <c r="R115" s="130"/>
      <c r="S115" s="131"/>
      <c r="T115" s="132" t="s">
        <v>274</v>
      </c>
      <c r="U115" s="133"/>
      <c r="V115" s="133"/>
      <c r="W115" s="134"/>
      <c r="X115" s="135"/>
      <c r="Y115" s="136" t="s">
        <v>274</v>
      </c>
      <c r="Z115" s="136"/>
      <c r="AA115" s="137"/>
      <c r="AB115" s="138"/>
      <c r="AC115" s="139"/>
      <c r="AD115" s="139" t="s">
        <v>274</v>
      </c>
      <c r="AE115" s="140"/>
      <c r="AF115" s="123"/>
      <c r="AG115" s="124"/>
      <c r="AH115" s="124"/>
      <c r="AI115" s="125"/>
      <c r="AJ115" s="126"/>
      <c r="AK115" s="127"/>
      <c r="AL115" s="127"/>
      <c r="AM115" s="128" t="s">
        <v>274</v>
      </c>
      <c r="AN115" s="129"/>
      <c r="AO115" s="130"/>
      <c r="AP115" s="130"/>
      <c r="AQ115" s="131" t="s">
        <v>274</v>
      </c>
      <c r="AR115" s="132"/>
      <c r="AS115" s="133"/>
      <c r="AT115" s="133"/>
      <c r="AU115" s="134"/>
      <c r="AV115" s="142">
        <f t="shared" si="113"/>
        <v>2</v>
      </c>
      <c r="AW115" s="142">
        <f t="shared" si="113"/>
        <v>1</v>
      </c>
      <c r="AX115" s="118">
        <f t="shared" si="113"/>
        <v>1</v>
      </c>
      <c r="AY115" s="118">
        <f t="shared" si="113"/>
        <v>3</v>
      </c>
    </row>
    <row r="116" spans="1:51" s="67" customFormat="1" ht="15.75" thickBot="1" x14ac:dyDescent="0.25">
      <c r="A116" s="463"/>
      <c r="B116" s="456"/>
      <c r="C116" s="119" t="s">
        <v>126</v>
      </c>
      <c r="D116" s="120"/>
      <c r="E116" s="121"/>
      <c r="F116" s="121"/>
      <c r="G116" s="122"/>
      <c r="H116" s="123"/>
      <c r="I116" s="124"/>
      <c r="J116" s="124"/>
      <c r="K116" s="125" t="s">
        <v>274</v>
      </c>
      <c r="L116" s="126"/>
      <c r="M116" s="127" t="s">
        <v>274</v>
      </c>
      <c r="N116" s="127"/>
      <c r="O116" s="128"/>
      <c r="P116" s="129"/>
      <c r="Q116" s="130"/>
      <c r="R116" s="130"/>
      <c r="S116" s="131"/>
      <c r="T116" s="132" t="s">
        <v>274</v>
      </c>
      <c r="U116" s="133"/>
      <c r="V116" s="133"/>
      <c r="W116" s="134"/>
      <c r="X116" s="135"/>
      <c r="Y116" s="136"/>
      <c r="Z116" s="136" t="s">
        <v>274</v>
      </c>
      <c r="AA116" s="137"/>
      <c r="AB116" s="138"/>
      <c r="AC116" s="139"/>
      <c r="AD116" s="139" t="s">
        <v>274</v>
      </c>
      <c r="AE116" s="140"/>
      <c r="AF116" s="123"/>
      <c r="AG116" s="124"/>
      <c r="AH116" s="124"/>
      <c r="AI116" s="125"/>
      <c r="AJ116" s="126"/>
      <c r="AK116" s="127"/>
      <c r="AL116" s="127"/>
      <c r="AM116" s="128" t="s">
        <v>274</v>
      </c>
      <c r="AN116" s="129"/>
      <c r="AO116" s="130"/>
      <c r="AP116" s="130" t="s">
        <v>274</v>
      </c>
      <c r="AQ116" s="131"/>
      <c r="AR116" s="132"/>
      <c r="AS116" s="133"/>
      <c r="AT116" s="133"/>
      <c r="AU116" s="134"/>
      <c r="AV116" s="118">
        <f t="shared" si="113"/>
        <v>1</v>
      </c>
      <c r="AW116" s="118">
        <f t="shared" si="113"/>
        <v>1</v>
      </c>
      <c r="AX116" s="118">
        <f t="shared" si="113"/>
        <v>3</v>
      </c>
      <c r="AY116" s="118">
        <f t="shared" si="113"/>
        <v>2</v>
      </c>
    </row>
    <row r="117" spans="1:51" s="67" customFormat="1" ht="15.75" thickBot="1" x14ac:dyDescent="0.25">
      <c r="A117" s="463"/>
      <c r="B117" s="456"/>
      <c r="C117" s="143" t="s">
        <v>400</v>
      </c>
      <c r="D117" s="71"/>
      <c r="E117" s="72"/>
      <c r="F117" s="72"/>
      <c r="G117" s="73"/>
      <c r="H117" s="144"/>
      <c r="I117" s="145"/>
      <c r="J117" s="145"/>
      <c r="K117" s="146"/>
      <c r="L117" s="147"/>
      <c r="M117" s="148"/>
      <c r="N117" s="148"/>
      <c r="O117" s="149"/>
      <c r="P117" s="150"/>
      <c r="Q117" s="151"/>
      <c r="R117" s="151"/>
      <c r="S117" s="152"/>
      <c r="T117" s="153"/>
      <c r="U117" s="154"/>
      <c r="V117" s="154"/>
      <c r="W117" s="155"/>
      <c r="X117" s="156"/>
      <c r="Y117" s="157"/>
      <c r="Z117" s="157"/>
      <c r="AA117" s="158"/>
      <c r="AB117" s="159"/>
      <c r="AC117" s="160"/>
      <c r="AD117" s="160"/>
      <c r="AE117" s="161"/>
      <c r="AF117" s="144"/>
      <c r="AG117" s="145"/>
      <c r="AH117" s="145"/>
      <c r="AI117" s="146"/>
      <c r="AJ117" s="147"/>
      <c r="AK117" s="148"/>
      <c r="AL117" s="148"/>
      <c r="AM117" s="149"/>
      <c r="AN117" s="150"/>
      <c r="AO117" s="151"/>
      <c r="AP117" s="151"/>
      <c r="AQ117" s="152"/>
      <c r="AR117" s="153"/>
      <c r="AS117" s="154"/>
      <c r="AT117" s="154"/>
      <c r="AU117" s="155"/>
      <c r="AV117" s="118"/>
      <c r="AW117" s="118"/>
      <c r="AX117" s="118"/>
      <c r="AY117" s="118"/>
    </row>
    <row r="118" spans="1:51" s="67" customFormat="1" ht="15.75" thickBot="1" x14ac:dyDescent="0.25">
      <c r="A118" s="463"/>
      <c r="B118" s="456"/>
      <c r="C118" s="143" t="s">
        <v>421</v>
      </c>
      <c r="D118" s="71"/>
      <c r="E118" s="72"/>
      <c r="F118" s="72"/>
      <c r="G118" s="73"/>
      <c r="H118" s="144"/>
      <c r="I118" s="145"/>
      <c r="J118" s="145"/>
      <c r="K118" s="146" t="s">
        <v>274</v>
      </c>
      <c r="L118" s="147"/>
      <c r="M118" s="148"/>
      <c r="N118" s="148" t="s">
        <v>274</v>
      </c>
      <c r="O118" s="149"/>
      <c r="P118" s="150"/>
      <c r="Q118" s="151"/>
      <c r="R118" s="151"/>
      <c r="S118" s="152"/>
      <c r="T118" s="153" t="s">
        <v>274</v>
      </c>
      <c r="U118" s="154"/>
      <c r="V118" s="154"/>
      <c r="W118" s="155"/>
      <c r="X118" s="156"/>
      <c r="Y118" s="157" t="s">
        <v>274</v>
      </c>
      <c r="Z118" s="157"/>
      <c r="AA118" s="158"/>
      <c r="AB118" s="159"/>
      <c r="AC118" s="160"/>
      <c r="AD118" s="160" t="s">
        <v>274</v>
      </c>
      <c r="AE118" s="161"/>
      <c r="AF118" s="144"/>
      <c r="AG118" s="145"/>
      <c r="AH118" s="145"/>
      <c r="AI118" s="146"/>
      <c r="AJ118" s="147"/>
      <c r="AK118" s="148"/>
      <c r="AL118" s="148" t="s">
        <v>274</v>
      </c>
      <c r="AM118" s="149"/>
      <c r="AN118" s="150"/>
      <c r="AO118" s="151"/>
      <c r="AP118" s="151" t="s">
        <v>274</v>
      </c>
      <c r="AQ118" s="152"/>
      <c r="AR118" s="153"/>
      <c r="AS118" s="154"/>
      <c r="AT118" s="154"/>
      <c r="AU118" s="155"/>
      <c r="AV118" s="118">
        <f t="shared" si="113"/>
        <v>1</v>
      </c>
      <c r="AW118" s="118">
        <f t="shared" si="113"/>
        <v>1</v>
      </c>
      <c r="AX118" s="118">
        <f t="shared" si="113"/>
        <v>4</v>
      </c>
      <c r="AY118" s="118">
        <f t="shared" si="113"/>
        <v>1</v>
      </c>
    </row>
    <row r="119" spans="1:51" s="67" customFormat="1" ht="15.75" thickBot="1" x14ac:dyDescent="0.25">
      <c r="A119" s="463"/>
      <c r="B119" s="163" t="s">
        <v>360</v>
      </c>
      <c r="C119" s="205" t="str">
        <f>B114</f>
        <v>PROYECCION A LA COMUNIDAD</v>
      </c>
      <c r="D119" s="285">
        <f t="shared" ref="D119:AU119" si="114">COUNT(D114:D118)+COUNTIFS(D114:D118,"X")</f>
        <v>0</v>
      </c>
      <c r="E119" s="164">
        <f t="shared" si="114"/>
        <v>0</v>
      </c>
      <c r="F119" s="164">
        <f t="shared" si="114"/>
        <v>0</v>
      </c>
      <c r="G119" s="165">
        <f t="shared" si="114"/>
        <v>0</v>
      </c>
      <c r="H119" s="166">
        <f t="shared" si="114"/>
        <v>0</v>
      </c>
      <c r="I119" s="167">
        <f t="shared" si="114"/>
        <v>0</v>
      </c>
      <c r="J119" s="167">
        <f t="shared" si="114"/>
        <v>1</v>
      </c>
      <c r="K119" s="168">
        <f t="shared" si="114"/>
        <v>3</v>
      </c>
      <c r="L119" s="169">
        <f t="shared" si="114"/>
        <v>1</v>
      </c>
      <c r="M119" s="170">
        <f t="shared" si="114"/>
        <v>2</v>
      </c>
      <c r="N119" s="170">
        <f t="shared" si="114"/>
        <v>1</v>
      </c>
      <c r="O119" s="171">
        <f t="shared" si="114"/>
        <v>0</v>
      </c>
      <c r="P119" s="172">
        <f t="shared" si="114"/>
        <v>0</v>
      </c>
      <c r="Q119" s="173">
        <f t="shared" si="114"/>
        <v>0</v>
      </c>
      <c r="R119" s="173">
        <f t="shared" si="114"/>
        <v>0</v>
      </c>
      <c r="S119" s="174">
        <f t="shared" si="114"/>
        <v>0</v>
      </c>
      <c r="T119" s="175">
        <f t="shared" si="114"/>
        <v>4</v>
      </c>
      <c r="U119" s="176">
        <f t="shared" si="114"/>
        <v>0</v>
      </c>
      <c r="V119" s="176">
        <f t="shared" si="114"/>
        <v>0</v>
      </c>
      <c r="W119" s="177">
        <f t="shared" si="114"/>
        <v>0</v>
      </c>
      <c r="X119" s="178">
        <f t="shared" si="114"/>
        <v>1</v>
      </c>
      <c r="Y119" s="179">
        <f t="shared" si="114"/>
        <v>2</v>
      </c>
      <c r="Z119" s="179">
        <f t="shared" si="114"/>
        <v>1</v>
      </c>
      <c r="AA119" s="180">
        <f t="shared" si="114"/>
        <v>0</v>
      </c>
      <c r="AB119" s="181">
        <f t="shared" si="114"/>
        <v>0</v>
      </c>
      <c r="AC119" s="181">
        <f t="shared" si="114"/>
        <v>0</v>
      </c>
      <c r="AD119" s="181">
        <f t="shared" si="114"/>
        <v>4</v>
      </c>
      <c r="AE119" s="181">
        <f t="shared" si="114"/>
        <v>0</v>
      </c>
      <c r="AF119" s="166">
        <f t="shared" si="114"/>
        <v>0</v>
      </c>
      <c r="AG119" s="167">
        <f t="shared" si="114"/>
        <v>0</v>
      </c>
      <c r="AH119" s="167">
        <f t="shared" si="114"/>
        <v>0</v>
      </c>
      <c r="AI119" s="168">
        <f t="shared" si="114"/>
        <v>0</v>
      </c>
      <c r="AJ119" s="169">
        <f t="shared" si="114"/>
        <v>0</v>
      </c>
      <c r="AK119" s="170">
        <f t="shared" si="114"/>
        <v>1</v>
      </c>
      <c r="AL119" s="170">
        <f t="shared" si="114"/>
        <v>1</v>
      </c>
      <c r="AM119" s="171">
        <f t="shared" si="114"/>
        <v>2</v>
      </c>
      <c r="AN119" s="172">
        <f t="shared" si="114"/>
        <v>0</v>
      </c>
      <c r="AO119" s="173">
        <f t="shared" si="114"/>
        <v>1</v>
      </c>
      <c r="AP119" s="173">
        <f t="shared" si="114"/>
        <v>2</v>
      </c>
      <c r="AQ119" s="174">
        <f t="shared" si="114"/>
        <v>1</v>
      </c>
      <c r="AR119" s="175">
        <f t="shared" si="114"/>
        <v>0</v>
      </c>
      <c r="AS119" s="176">
        <f t="shared" si="114"/>
        <v>0</v>
      </c>
      <c r="AT119" s="176">
        <f t="shared" si="114"/>
        <v>0</v>
      </c>
      <c r="AU119" s="177">
        <f t="shared" si="114"/>
        <v>0</v>
      </c>
      <c r="AV119" s="182">
        <f>AV118+AV116+AV115+AV114</f>
        <v>6</v>
      </c>
      <c r="AW119" s="182">
        <f>AW118+AW116+AW115+AW114</f>
        <v>6</v>
      </c>
      <c r="AX119" s="182">
        <f>AX118+AX116+AX115+AX114</f>
        <v>10</v>
      </c>
      <c r="AY119" s="182">
        <f>AY118+AY116+AY115+AY114</f>
        <v>6</v>
      </c>
    </row>
    <row r="120" spans="1:51" s="67" customFormat="1" ht="15.75" thickBot="1" x14ac:dyDescent="0.25">
      <c r="A120" s="463"/>
      <c r="B120" s="456" t="s">
        <v>422</v>
      </c>
      <c r="C120" s="183" t="s">
        <v>128</v>
      </c>
      <c r="D120" s="184"/>
      <c r="E120" s="185"/>
      <c r="F120" s="185"/>
      <c r="G120" s="186"/>
      <c r="H120" s="187"/>
      <c r="I120" s="188"/>
      <c r="J120" s="188"/>
      <c r="K120" s="189" t="s">
        <v>274</v>
      </c>
      <c r="L120" s="190"/>
      <c r="M120" s="191" t="s">
        <v>274</v>
      </c>
      <c r="N120" s="191"/>
      <c r="O120" s="192"/>
      <c r="P120" s="193"/>
      <c r="Q120" s="194"/>
      <c r="R120" s="194"/>
      <c r="S120" s="195"/>
      <c r="T120" s="196"/>
      <c r="U120" s="197" t="s">
        <v>274</v>
      </c>
      <c r="V120" s="197"/>
      <c r="W120" s="198"/>
      <c r="X120" s="199"/>
      <c r="Y120" s="200" t="s">
        <v>274</v>
      </c>
      <c r="Z120" s="200"/>
      <c r="AA120" s="201"/>
      <c r="AB120" s="202"/>
      <c r="AC120" s="203"/>
      <c r="AD120" s="203" t="s">
        <v>274</v>
      </c>
      <c r="AE120" s="204"/>
      <c r="AF120" s="187"/>
      <c r="AG120" s="188"/>
      <c r="AH120" s="188"/>
      <c r="AI120" s="189"/>
      <c r="AJ120" s="190"/>
      <c r="AK120" s="191"/>
      <c r="AL120" s="191" t="s">
        <v>274</v>
      </c>
      <c r="AM120" s="192"/>
      <c r="AN120" s="193"/>
      <c r="AO120" s="194"/>
      <c r="AP120" s="194"/>
      <c r="AQ120" s="195" t="s">
        <v>274</v>
      </c>
      <c r="AR120" s="196"/>
      <c r="AS120" s="197"/>
      <c r="AT120" s="197"/>
      <c r="AU120" s="198"/>
      <c r="AV120" s="118">
        <f t="shared" ref="AV120:AY122" si="115">COUNTA(D120,H120,L120,P120,T120,X120,AB120,AF120,AJ120,AN120,AR120)</f>
        <v>0</v>
      </c>
      <c r="AW120" s="142">
        <f t="shared" si="115"/>
        <v>3</v>
      </c>
      <c r="AX120" s="118">
        <f t="shared" si="115"/>
        <v>2</v>
      </c>
      <c r="AY120" s="118">
        <f t="shared" si="115"/>
        <v>2</v>
      </c>
    </row>
    <row r="121" spans="1:51" s="67" customFormat="1" ht="15.75" thickBot="1" x14ac:dyDescent="0.25">
      <c r="A121" s="463"/>
      <c r="B121" s="456"/>
      <c r="C121" s="119" t="s">
        <v>423</v>
      </c>
      <c r="D121" s="120"/>
      <c r="E121" s="121"/>
      <c r="F121" s="121"/>
      <c r="G121" s="122"/>
      <c r="H121" s="123"/>
      <c r="I121" s="124"/>
      <c r="J121" s="124"/>
      <c r="K121" s="125" t="s">
        <v>274</v>
      </c>
      <c r="L121" s="126"/>
      <c r="M121" s="127" t="s">
        <v>274</v>
      </c>
      <c r="N121" s="127"/>
      <c r="O121" s="128"/>
      <c r="P121" s="129"/>
      <c r="Q121" s="130"/>
      <c r="R121" s="130"/>
      <c r="S121" s="131"/>
      <c r="T121" s="132" t="s">
        <v>274</v>
      </c>
      <c r="U121" s="133"/>
      <c r="V121" s="133"/>
      <c r="W121" s="134"/>
      <c r="X121" s="135"/>
      <c r="Y121" s="136" t="s">
        <v>274</v>
      </c>
      <c r="Z121" s="136"/>
      <c r="AA121" s="137"/>
      <c r="AB121" s="138"/>
      <c r="AC121" s="139"/>
      <c r="AD121" s="139" t="s">
        <v>274</v>
      </c>
      <c r="AE121" s="140"/>
      <c r="AF121" s="123"/>
      <c r="AG121" s="124"/>
      <c r="AH121" s="124"/>
      <c r="AI121" s="125"/>
      <c r="AJ121" s="126"/>
      <c r="AK121" s="127"/>
      <c r="AL121" s="127" t="s">
        <v>274</v>
      </c>
      <c r="AM121" s="128"/>
      <c r="AN121" s="129"/>
      <c r="AO121" s="130"/>
      <c r="AP121" s="130" t="s">
        <v>274</v>
      </c>
      <c r="AQ121" s="131"/>
      <c r="AR121" s="132"/>
      <c r="AS121" s="133"/>
      <c r="AT121" s="133"/>
      <c r="AU121" s="134"/>
      <c r="AV121" s="118">
        <f t="shared" si="115"/>
        <v>1</v>
      </c>
      <c r="AW121" s="142">
        <f t="shared" si="115"/>
        <v>2</v>
      </c>
      <c r="AX121" s="118">
        <f t="shared" si="115"/>
        <v>3</v>
      </c>
      <c r="AY121" s="118">
        <f t="shared" si="115"/>
        <v>1</v>
      </c>
    </row>
    <row r="122" spans="1:51" s="67" customFormat="1" ht="15.75" thickBot="1" x14ac:dyDescent="0.25">
      <c r="A122" s="463"/>
      <c r="B122" s="456"/>
      <c r="C122" s="143" t="s">
        <v>424</v>
      </c>
      <c r="D122" s="71"/>
      <c r="E122" s="72"/>
      <c r="F122" s="72"/>
      <c r="G122" s="73"/>
      <c r="H122" s="144"/>
      <c r="I122" s="145"/>
      <c r="J122" s="145"/>
      <c r="K122" s="146" t="s">
        <v>274</v>
      </c>
      <c r="L122" s="147" t="s">
        <v>274</v>
      </c>
      <c r="M122" s="148"/>
      <c r="N122" s="148"/>
      <c r="O122" s="149"/>
      <c r="P122" s="150"/>
      <c r="Q122" s="151"/>
      <c r="R122" s="151"/>
      <c r="S122" s="152"/>
      <c r="T122" s="153" t="s">
        <v>274</v>
      </c>
      <c r="U122" s="154"/>
      <c r="V122" s="154"/>
      <c r="W122" s="155"/>
      <c r="X122" s="156"/>
      <c r="Y122" s="157"/>
      <c r="Z122" s="157" t="s">
        <v>274</v>
      </c>
      <c r="AA122" s="158"/>
      <c r="AB122" s="159"/>
      <c r="AC122" s="160"/>
      <c r="AD122" s="160" t="s">
        <v>274</v>
      </c>
      <c r="AE122" s="161"/>
      <c r="AF122" s="144"/>
      <c r="AG122" s="145"/>
      <c r="AH122" s="145"/>
      <c r="AI122" s="146"/>
      <c r="AJ122" s="147"/>
      <c r="AK122" s="148"/>
      <c r="AL122" s="148" t="s">
        <v>274</v>
      </c>
      <c r="AM122" s="149"/>
      <c r="AN122" s="150"/>
      <c r="AO122" s="151"/>
      <c r="AP122" s="151" t="s">
        <v>274</v>
      </c>
      <c r="AQ122" s="152"/>
      <c r="AR122" s="153"/>
      <c r="AS122" s="154"/>
      <c r="AT122" s="154"/>
      <c r="AU122" s="155"/>
      <c r="AV122" s="142">
        <f t="shared" si="115"/>
        <v>2</v>
      </c>
      <c r="AW122" s="118">
        <f t="shared" si="115"/>
        <v>0</v>
      </c>
      <c r="AX122" s="118">
        <f t="shared" si="115"/>
        <v>4</v>
      </c>
      <c r="AY122" s="118">
        <f t="shared" si="115"/>
        <v>1</v>
      </c>
    </row>
    <row r="123" spans="1:51" s="67" customFormat="1" ht="15.75" thickBot="1" x14ac:dyDescent="0.25">
      <c r="A123" s="463"/>
      <c r="B123" s="163" t="s">
        <v>360</v>
      </c>
      <c r="C123" s="205" t="str">
        <f>B120</f>
        <v>PARTICIPACION Y CONVIVENCIA</v>
      </c>
      <c r="D123" s="285">
        <f>COUNT(D120:D122)+COUNTIFS(D120:D122,"X")</f>
        <v>0</v>
      </c>
      <c r="E123" s="164">
        <f t="shared" ref="E123:AA123" si="116">COUNT(E120:E122)+COUNTIFS(E120:E122,"X")</f>
        <v>0</v>
      </c>
      <c r="F123" s="164">
        <f t="shared" si="116"/>
        <v>0</v>
      </c>
      <c r="G123" s="165">
        <f t="shared" si="116"/>
        <v>0</v>
      </c>
      <c r="H123" s="166">
        <f t="shared" si="116"/>
        <v>0</v>
      </c>
      <c r="I123" s="167">
        <f t="shared" si="116"/>
        <v>0</v>
      </c>
      <c r="J123" s="167">
        <f t="shared" si="116"/>
        <v>0</v>
      </c>
      <c r="K123" s="168">
        <f t="shared" si="116"/>
        <v>3</v>
      </c>
      <c r="L123" s="169">
        <f t="shared" si="116"/>
        <v>1</v>
      </c>
      <c r="M123" s="170">
        <f t="shared" si="116"/>
        <v>2</v>
      </c>
      <c r="N123" s="170">
        <f t="shared" si="116"/>
        <v>0</v>
      </c>
      <c r="O123" s="171">
        <f t="shared" si="116"/>
        <v>0</v>
      </c>
      <c r="P123" s="172">
        <f t="shared" si="116"/>
        <v>0</v>
      </c>
      <c r="Q123" s="173">
        <f t="shared" si="116"/>
        <v>0</v>
      </c>
      <c r="R123" s="173">
        <f t="shared" si="116"/>
        <v>0</v>
      </c>
      <c r="S123" s="174">
        <f t="shared" si="116"/>
        <v>0</v>
      </c>
      <c r="T123" s="175">
        <f t="shared" si="116"/>
        <v>2</v>
      </c>
      <c r="U123" s="176">
        <f t="shared" si="116"/>
        <v>1</v>
      </c>
      <c r="V123" s="176">
        <f t="shared" si="116"/>
        <v>0</v>
      </c>
      <c r="W123" s="177">
        <f t="shared" si="116"/>
        <v>0</v>
      </c>
      <c r="X123" s="178">
        <f t="shared" si="116"/>
        <v>0</v>
      </c>
      <c r="Y123" s="179">
        <f t="shared" si="116"/>
        <v>2</v>
      </c>
      <c r="Z123" s="179">
        <f t="shared" si="116"/>
        <v>1</v>
      </c>
      <c r="AA123" s="180">
        <f t="shared" si="116"/>
        <v>0</v>
      </c>
      <c r="AB123" s="181">
        <f>COUNT(AB120:AB122)+COUNTIFS(AB120:AB122,"X")</f>
        <v>0</v>
      </c>
      <c r="AC123" s="181">
        <f t="shared" ref="AC123:AU123" si="117">COUNT(AC120:AC122)+COUNTIFS(AC120:AC122,"X")</f>
        <v>0</v>
      </c>
      <c r="AD123" s="181">
        <f t="shared" si="117"/>
        <v>3</v>
      </c>
      <c r="AE123" s="181">
        <f t="shared" si="117"/>
        <v>0</v>
      </c>
      <c r="AF123" s="166">
        <f t="shared" si="117"/>
        <v>0</v>
      </c>
      <c r="AG123" s="167">
        <f t="shared" si="117"/>
        <v>0</v>
      </c>
      <c r="AH123" s="167">
        <f t="shared" si="117"/>
        <v>0</v>
      </c>
      <c r="AI123" s="168">
        <f t="shared" si="117"/>
        <v>0</v>
      </c>
      <c r="AJ123" s="169">
        <f t="shared" si="117"/>
        <v>0</v>
      </c>
      <c r="AK123" s="170">
        <f t="shared" si="117"/>
        <v>0</v>
      </c>
      <c r="AL123" s="170">
        <f t="shared" si="117"/>
        <v>3</v>
      </c>
      <c r="AM123" s="171">
        <f t="shared" si="117"/>
        <v>0</v>
      </c>
      <c r="AN123" s="172">
        <f t="shared" si="117"/>
        <v>0</v>
      </c>
      <c r="AO123" s="173">
        <f t="shared" si="117"/>
        <v>0</v>
      </c>
      <c r="AP123" s="173">
        <f t="shared" si="117"/>
        <v>2</v>
      </c>
      <c r="AQ123" s="174">
        <f t="shared" si="117"/>
        <v>1</v>
      </c>
      <c r="AR123" s="175">
        <f t="shared" si="117"/>
        <v>0</v>
      </c>
      <c r="AS123" s="176">
        <f t="shared" si="117"/>
        <v>0</v>
      </c>
      <c r="AT123" s="176">
        <f t="shared" si="117"/>
        <v>0</v>
      </c>
      <c r="AU123" s="177">
        <f t="shared" si="117"/>
        <v>0</v>
      </c>
      <c r="AV123" s="182">
        <f>AV122+AV121+AV120</f>
        <v>3</v>
      </c>
      <c r="AW123" s="182">
        <f t="shared" ref="AW123:AY123" si="118">AW122+AW121+AW120</f>
        <v>5</v>
      </c>
      <c r="AX123" s="182">
        <f t="shared" si="118"/>
        <v>9</v>
      </c>
      <c r="AY123" s="182">
        <f t="shared" si="118"/>
        <v>4</v>
      </c>
    </row>
    <row r="124" spans="1:51" s="67" customFormat="1" ht="15" customHeight="1" thickBot="1" x14ac:dyDescent="0.25">
      <c r="A124" s="463"/>
      <c r="B124" s="456" t="s">
        <v>425</v>
      </c>
      <c r="C124" s="183" t="s">
        <v>426</v>
      </c>
      <c r="D124" s="184"/>
      <c r="E124" s="185"/>
      <c r="F124" s="185"/>
      <c r="G124" s="186"/>
      <c r="H124" s="187" t="s">
        <v>274</v>
      </c>
      <c r="I124" s="188"/>
      <c r="J124" s="188"/>
      <c r="K124" s="189"/>
      <c r="L124" s="190" t="s">
        <v>274</v>
      </c>
      <c r="M124" s="191"/>
      <c r="N124" s="191"/>
      <c r="O124" s="192"/>
      <c r="P124" s="193"/>
      <c r="Q124" s="194"/>
      <c r="R124" s="194"/>
      <c r="S124" s="195"/>
      <c r="T124" s="196" t="s">
        <v>274</v>
      </c>
      <c r="U124" s="197"/>
      <c r="V124" s="197"/>
      <c r="W124" s="198"/>
      <c r="X124" s="199" t="s">
        <v>274</v>
      </c>
      <c r="Y124" s="200"/>
      <c r="Z124" s="200"/>
      <c r="AA124" s="201"/>
      <c r="AB124" s="202"/>
      <c r="AC124" s="203"/>
      <c r="AD124" s="203" t="s">
        <v>274</v>
      </c>
      <c r="AE124" s="204"/>
      <c r="AF124" s="187"/>
      <c r="AG124" s="188"/>
      <c r="AH124" s="188"/>
      <c r="AI124" s="189"/>
      <c r="AJ124" s="190"/>
      <c r="AK124" s="191"/>
      <c r="AL124" s="191" t="s">
        <v>274</v>
      </c>
      <c r="AM124" s="192"/>
      <c r="AN124" s="193"/>
      <c r="AO124" s="194" t="s">
        <v>274</v>
      </c>
      <c r="AP124" s="194"/>
      <c r="AQ124" s="195"/>
      <c r="AR124" s="196"/>
      <c r="AS124" s="197"/>
      <c r="AT124" s="197"/>
      <c r="AU124" s="198"/>
      <c r="AV124" s="142">
        <f t="shared" ref="AV124:AY126" si="119">COUNTA(D124,H124,L124,P124,T124,X124,AB124,AF124,AJ124,AN124,AR124)</f>
        <v>4</v>
      </c>
      <c r="AW124" s="118">
        <f t="shared" si="119"/>
        <v>1</v>
      </c>
      <c r="AX124" s="118">
        <f t="shared" si="119"/>
        <v>2</v>
      </c>
      <c r="AY124" s="118">
        <f t="shared" si="119"/>
        <v>0</v>
      </c>
    </row>
    <row r="125" spans="1:51" s="67" customFormat="1" ht="15.75" thickBot="1" x14ac:dyDescent="0.25">
      <c r="A125" s="463"/>
      <c r="B125" s="456"/>
      <c r="C125" s="119" t="s">
        <v>427</v>
      </c>
      <c r="D125" s="120"/>
      <c r="E125" s="121"/>
      <c r="F125" s="121"/>
      <c r="G125" s="122"/>
      <c r="H125" s="123"/>
      <c r="I125" s="124"/>
      <c r="J125" s="124"/>
      <c r="K125" s="125" t="s">
        <v>274</v>
      </c>
      <c r="L125" s="126"/>
      <c r="M125" s="127" t="s">
        <v>274</v>
      </c>
      <c r="N125" s="127"/>
      <c r="O125" s="128"/>
      <c r="P125" s="129"/>
      <c r="Q125" s="130"/>
      <c r="R125" s="130"/>
      <c r="S125" s="131"/>
      <c r="T125" s="132" t="s">
        <v>274</v>
      </c>
      <c r="U125" s="133"/>
      <c r="V125" s="133"/>
      <c r="W125" s="134"/>
      <c r="X125" s="135"/>
      <c r="Y125" s="136" t="s">
        <v>274</v>
      </c>
      <c r="Z125" s="136"/>
      <c r="AA125" s="137"/>
      <c r="AB125" s="138"/>
      <c r="AC125" s="139" t="s">
        <v>274</v>
      </c>
      <c r="AD125" s="139"/>
      <c r="AE125" s="140"/>
      <c r="AF125" s="123"/>
      <c r="AG125" s="124"/>
      <c r="AH125" s="124"/>
      <c r="AI125" s="125"/>
      <c r="AJ125" s="126"/>
      <c r="AK125" s="127"/>
      <c r="AL125" s="127"/>
      <c r="AM125" s="128" t="s">
        <v>274</v>
      </c>
      <c r="AN125" s="129"/>
      <c r="AO125" s="130"/>
      <c r="AP125" s="130" t="s">
        <v>274</v>
      </c>
      <c r="AQ125" s="131"/>
      <c r="AR125" s="132"/>
      <c r="AS125" s="133"/>
      <c r="AT125" s="133"/>
      <c r="AU125" s="134"/>
      <c r="AV125" s="118">
        <f t="shared" si="119"/>
        <v>1</v>
      </c>
      <c r="AW125" s="142">
        <f t="shared" si="119"/>
        <v>3</v>
      </c>
      <c r="AX125" s="118">
        <f t="shared" si="119"/>
        <v>1</v>
      </c>
      <c r="AY125" s="118">
        <f t="shared" si="119"/>
        <v>2</v>
      </c>
    </row>
    <row r="126" spans="1:51" s="67" customFormat="1" ht="15.75" thickBot="1" x14ac:dyDescent="0.25">
      <c r="A126" s="463"/>
      <c r="B126" s="456"/>
      <c r="C126" s="119" t="s">
        <v>428</v>
      </c>
      <c r="D126" s="120"/>
      <c r="E126" s="121"/>
      <c r="F126" s="121"/>
      <c r="G126" s="122"/>
      <c r="H126" s="123"/>
      <c r="I126" s="124" t="s">
        <v>274</v>
      </c>
      <c r="J126" s="124"/>
      <c r="K126" s="125"/>
      <c r="L126" s="126" t="s">
        <v>274</v>
      </c>
      <c r="M126" s="127"/>
      <c r="N126" s="127"/>
      <c r="O126" s="128"/>
      <c r="P126" s="129"/>
      <c r="Q126" s="130"/>
      <c r="R126" s="130"/>
      <c r="S126" s="131"/>
      <c r="T126" s="132" t="s">
        <v>274</v>
      </c>
      <c r="U126" s="133"/>
      <c r="V126" s="133"/>
      <c r="W126" s="134"/>
      <c r="X126" s="135" t="s">
        <v>274</v>
      </c>
      <c r="Y126" s="136"/>
      <c r="Z126" s="136"/>
      <c r="AA126" s="137"/>
      <c r="AB126" s="138"/>
      <c r="AC126" s="139" t="s">
        <v>274</v>
      </c>
      <c r="AD126" s="139"/>
      <c r="AE126" s="140"/>
      <c r="AF126" s="123"/>
      <c r="AG126" s="124"/>
      <c r="AH126" s="124"/>
      <c r="AI126" s="125"/>
      <c r="AJ126" s="126"/>
      <c r="AK126" s="127"/>
      <c r="AL126" s="127" t="s">
        <v>274</v>
      </c>
      <c r="AM126" s="128"/>
      <c r="AN126" s="129"/>
      <c r="AO126" s="130" t="s">
        <v>274</v>
      </c>
      <c r="AP126" s="130"/>
      <c r="AQ126" s="131"/>
      <c r="AR126" s="132"/>
      <c r="AS126" s="133"/>
      <c r="AT126" s="133"/>
      <c r="AU126" s="134"/>
      <c r="AV126" s="142">
        <f t="shared" si="119"/>
        <v>3</v>
      </c>
      <c r="AW126" s="142">
        <f t="shared" si="119"/>
        <v>3</v>
      </c>
      <c r="AX126" s="118">
        <f t="shared" si="119"/>
        <v>1</v>
      </c>
      <c r="AY126" s="118">
        <f t="shared" si="119"/>
        <v>0</v>
      </c>
    </row>
    <row r="127" spans="1:51" s="67" customFormat="1" ht="15.75" thickBot="1" x14ac:dyDescent="0.25">
      <c r="A127" s="463"/>
      <c r="B127" s="269" t="s">
        <v>360</v>
      </c>
      <c r="C127" s="205" t="str">
        <f>B124</f>
        <v>PREVENCION DE RIESGOS</v>
      </c>
      <c r="D127" s="285">
        <f>COUNT(D124:D126)+COUNTIFS(D124:D126,"X")</f>
        <v>0</v>
      </c>
      <c r="E127" s="164">
        <f t="shared" ref="E127:AA127" si="120">COUNT(E124:E126)+COUNTIFS(E124:E126,"X")</f>
        <v>0</v>
      </c>
      <c r="F127" s="164">
        <f t="shared" si="120"/>
        <v>0</v>
      </c>
      <c r="G127" s="165">
        <f t="shared" si="120"/>
        <v>0</v>
      </c>
      <c r="H127" s="166">
        <f t="shared" si="120"/>
        <v>1</v>
      </c>
      <c r="I127" s="167">
        <f t="shared" si="120"/>
        <v>1</v>
      </c>
      <c r="J127" s="167">
        <f t="shared" si="120"/>
        <v>0</v>
      </c>
      <c r="K127" s="168">
        <f t="shared" si="120"/>
        <v>1</v>
      </c>
      <c r="L127" s="169">
        <f t="shared" si="120"/>
        <v>2</v>
      </c>
      <c r="M127" s="170">
        <f t="shared" si="120"/>
        <v>1</v>
      </c>
      <c r="N127" s="170">
        <f t="shared" si="120"/>
        <v>0</v>
      </c>
      <c r="O127" s="171">
        <f t="shared" si="120"/>
        <v>0</v>
      </c>
      <c r="P127" s="172">
        <f t="shared" si="120"/>
        <v>0</v>
      </c>
      <c r="Q127" s="173">
        <f t="shared" si="120"/>
        <v>0</v>
      </c>
      <c r="R127" s="173">
        <f t="shared" si="120"/>
        <v>0</v>
      </c>
      <c r="S127" s="174">
        <f t="shared" si="120"/>
        <v>0</v>
      </c>
      <c r="T127" s="175">
        <f t="shared" si="120"/>
        <v>3</v>
      </c>
      <c r="U127" s="176">
        <f t="shared" si="120"/>
        <v>0</v>
      </c>
      <c r="V127" s="176">
        <f t="shared" si="120"/>
        <v>0</v>
      </c>
      <c r="W127" s="177">
        <f t="shared" si="120"/>
        <v>0</v>
      </c>
      <c r="X127" s="178">
        <f t="shared" si="120"/>
        <v>2</v>
      </c>
      <c r="Y127" s="179">
        <f t="shared" si="120"/>
        <v>1</v>
      </c>
      <c r="Z127" s="179">
        <f t="shared" si="120"/>
        <v>0</v>
      </c>
      <c r="AA127" s="180">
        <f t="shared" si="120"/>
        <v>0</v>
      </c>
      <c r="AB127" s="181">
        <f>COUNT(AB124:AB126)+COUNTIFS(AB124:AB126,"X")</f>
        <v>0</v>
      </c>
      <c r="AC127" s="181">
        <f t="shared" ref="AC127:AU127" si="121">COUNT(AC124:AC126)+COUNTIFS(AC124:AC126,"X")</f>
        <v>2</v>
      </c>
      <c r="AD127" s="181">
        <f t="shared" si="121"/>
        <v>1</v>
      </c>
      <c r="AE127" s="181">
        <f t="shared" si="121"/>
        <v>0</v>
      </c>
      <c r="AF127" s="166">
        <f t="shared" si="121"/>
        <v>0</v>
      </c>
      <c r="AG127" s="167">
        <f t="shared" si="121"/>
        <v>0</v>
      </c>
      <c r="AH127" s="167">
        <f t="shared" si="121"/>
        <v>0</v>
      </c>
      <c r="AI127" s="168">
        <f t="shared" si="121"/>
        <v>0</v>
      </c>
      <c r="AJ127" s="169">
        <f t="shared" si="121"/>
        <v>0</v>
      </c>
      <c r="AK127" s="170">
        <f t="shared" si="121"/>
        <v>0</v>
      </c>
      <c r="AL127" s="170">
        <f t="shared" si="121"/>
        <v>2</v>
      </c>
      <c r="AM127" s="171">
        <f t="shared" si="121"/>
        <v>1</v>
      </c>
      <c r="AN127" s="172">
        <f t="shared" si="121"/>
        <v>0</v>
      </c>
      <c r="AO127" s="173">
        <f t="shared" si="121"/>
        <v>2</v>
      </c>
      <c r="AP127" s="173">
        <f t="shared" si="121"/>
        <v>1</v>
      </c>
      <c r="AQ127" s="174">
        <f t="shared" si="121"/>
        <v>0</v>
      </c>
      <c r="AR127" s="175">
        <f t="shared" si="121"/>
        <v>0</v>
      </c>
      <c r="AS127" s="176">
        <f t="shared" si="121"/>
        <v>0</v>
      </c>
      <c r="AT127" s="176">
        <f t="shared" si="121"/>
        <v>0</v>
      </c>
      <c r="AU127" s="177">
        <f t="shared" si="121"/>
        <v>0</v>
      </c>
      <c r="AV127" s="182">
        <f>AV126+AV125+AV124</f>
        <v>8</v>
      </c>
      <c r="AW127" s="182">
        <f t="shared" ref="AW127:AY127" si="122">AW126+AW125+AW124</f>
        <v>7</v>
      </c>
      <c r="AX127" s="182">
        <f t="shared" si="122"/>
        <v>4</v>
      </c>
      <c r="AY127" s="182">
        <f t="shared" si="122"/>
        <v>2</v>
      </c>
    </row>
    <row r="128" spans="1:51" s="67" customFormat="1" x14ac:dyDescent="0.2">
      <c r="A128" s="463"/>
      <c r="B128" s="286" t="s">
        <v>374</v>
      </c>
      <c r="C128" s="460" t="str">
        <f>A109</f>
        <v>GESTION DE LA COMUNIDAD</v>
      </c>
      <c r="D128" s="184">
        <f t="shared" ref="D128:AY128" si="123">D113+D119+D123+D127</f>
        <v>0</v>
      </c>
      <c r="E128" s="185">
        <f t="shared" si="123"/>
        <v>0</v>
      </c>
      <c r="F128" s="185">
        <f t="shared" si="123"/>
        <v>0</v>
      </c>
      <c r="G128" s="186">
        <f t="shared" si="123"/>
        <v>0</v>
      </c>
      <c r="H128" s="211">
        <f t="shared" si="123"/>
        <v>1</v>
      </c>
      <c r="I128" s="212">
        <f t="shared" si="123"/>
        <v>1</v>
      </c>
      <c r="J128" s="212">
        <f t="shared" si="123"/>
        <v>3</v>
      </c>
      <c r="K128" s="213">
        <f t="shared" si="123"/>
        <v>9</v>
      </c>
      <c r="L128" s="214">
        <f t="shared" si="123"/>
        <v>5</v>
      </c>
      <c r="M128" s="215">
        <f t="shared" si="123"/>
        <v>7</v>
      </c>
      <c r="N128" s="215">
        <f t="shared" si="123"/>
        <v>1</v>
      </c>
      <c r="O128" s="216">
        <f t="shared" si="123"/>
        <v>0</v>
      </c>
      <c r="P128" s="217">
        <f t="shared" si="123"/>
        <v>0</v>
      </c>
      <c r="Q128" s="218">
        <f t="shared" si="123"/>
        <v>0</v>
      </c>
      <c r="R128" s="218">
        <f t="shared" si="123"/>
        <v>0</v>
      </c>
      <c r="S128" s="219">
        <f t="shared" si="123"/>
        <v>0</v>
      </c>
      <c r="T128" s="220">
        <f t="shared" si="123"/>
        <v>10</v>
      </c>
      <c r="U128" s="221">
        <f t="shared" si="123"/>
        <v>2</v>
      </c>
      <c r="V128" s="221">
        <f t="shared" si="123"/>
        <v>2</v>
      </c>
      <c r="W128" s="222">
        <f t="shared" si="123"/>
        <v>0</v>
      </c>
      <c r="X128" s="223">
        <f t="shared" si="123"/>
        <v>7</v>
      </c>
      <c r="Y128" s="224">
        <f t="shared" si="123"/>
        <v>5</v>
      </c>
      <c r="Z128" s="224">
        <f t="shared" si="123"/>
        <v>2</v>
      </c>
      <c r="AA128" s="225">
        <f t="shared" si="123"/>
        <v>0</v>
      </c>
      <c r="AB128" s="226">
        <f t="shared" si="123"/>
        <v>0</v>
      </c>
      <c r="AC128" s="227">
        <f t="shared" si="123"/>
        <v>2</v>
      </c>
      <c r="AD128" s="227">
        <f t="shared" si="123"/>
        <v>12</v>
      </c>
      <c r="AE128" s="228">
        <f t="shared" si="123"/>
        <v>0</v>
      </c>
      <c r="AF128" s="211">
        <f t="shared" si="123"/>
        <v>0</v>
      </c>
      <c r="AG128" s="212">
        <f t="shared" si="123"/>
        <v>0</v>
      </c>
      <c r="AH128" s="212">
        <f t="shared" si="123"/>
        <v>0</v>
      </c>
      <c r="AI128" s="213">
        <f t="shared" si="123"/>
        <v>0</v>
      </c>
      <c r="AJ128" s="214">
        <f t="shared" si="123"/>
        <v>0</v>
      </c>
      <c r="AK128" s="215">
        <f t="shared" si="123"/>
        <v>3</v>
      </c>
      <c r="AL128" s="215">
        <f t="shared" si="123"/>
        <v>8</v>
      </c>
      <c r="AM128" s="216">
        <f t="shared" si="123"/>
        <v>3</v>
      </c>
      <c r="AN128" s="217">
        <f t="shared" si="123"/>
        <v>0</v>
      </c>
      <c r="AO128" s="218">
        <f t="shared" si="123"/>
        <v>3</v>
      </c>
      <c r="AP128" s="218">
        <f t="shared" si="123"/>
        <v>8</v>
      </c>
      <c r="AQ128" s="219">
        <f t="shared" si="123"/>
        <v>3</v>
      </c>
      <c r="AR128" s="220">
        <f t="shared" si="123"/>
        <v>0</v>
      </c>
      <c r="AS128" s="221">
        <f t="shared" si="123"/>
        <v>0</v>
      </c>
      <c r="AT128" s="221">
        <f t="shared" si="123"/>
        <v>0</v>
      </c>
      <c r="AU128" s="222">
        <f t="shared" si="123"/>
        <v>0</v>
      </c>
      <c r="AV128" s="229">
        <f t="shared" si="123"/>
        <v>23</v>
      </c>
      <c r="AW128" s="230">
        <f t="shared" si="123"/>
        <v>23</v>
      </c>
      <c r="AX128" s="230">
        <f t="shared" si="123"/>
        <v>36</v>
      </c>
      <c r="AY128" s="231">
        <f t="shared" si="123"/>
        <v>15</v>
      </c>
    </row>
    <row r="129" spans="1:51" s="67" customFormat="1" ht="15.75" thickBot="1" x14ac:dyDescent="0.25">
      <c r="A129" s="464"/>
      <c r="B129" s="287" t="s">
        <v>375</v>
      </c>
      <c r="C129" s="461"/>
      <c r="D129" s="232">
        <f>D128*100%/14</f>
        <v>0</v>
      </c>
      <c r="E129" s="233">
        <f t="shared" ref="E129:AA129" si="124">E128*100%/14</f>
        <v>0</v>
      </c>
      <c r="F129" s="233">
        <f t="shared" si="124"/>
        <v>0</v>
      </c>
      <c r="G129" s="234">
        <f t="shared" si="124"/>
        <v>0</v>
      </c>
      <c r="H129" s="235">
        <f t="shared" si="124"/>
        <v>7.1428571428571425E-2</v>
      </c>
      <c r="I129" s="236">
        <f t="shared" si="124"/>
        <v>7.1428571428571425E-2</v>
      </c>
      <c r="J129" s="236">
        <f t="shared" si="124"/>
        <v>0.21428571428571427</v>
      </c>
      <c r="K129" s="237">
        <f t="shared" si="124"/>
        <v>0.6428571428571429</v>
      </c>
      <c r="L129" s="238">
        <f t="shared" si="124"/>
        <v>0.35714285714285715</v>
      </c>
      <c r="M129" s="239">
        <f t="shared" si="124"/>
        <v>0.5</v>
      </c>
      <c r="N129" s="239">
        <f t="shared" si="124"/>
        <v>7.1428571428571425E-2</v>
      </c>
      <c r="O129" s="240">
        <f t="shared" si="124"/>
        <v>0</v>
      </c>
      <c r="P129" s="241">
        <f t="shared" si="124"/>
        <v>0</v>
      </c>
      <c r="Q129" s="242">
        <f t="shared" si="124"/>
        <v>0</v>
      </c>
      <c r="R129" s="242">
        <f t="shared" si="124"/>
        <v>0</v>
      </c>
      <c r="S129" s="243">
        <f t="shared" si="124"/>
        <v>0</v>
      </c>
      <c r="T129" s="244">
        <f t="shared" si="124"/>
        <v>0.7142857142857143</v>
      </c>
      <c r="U129" s="245">
        <f t="shared" si="124"/>
        <v>0.14285714285714285</v>
      </c>
      <c r="V129" s="245">
        <f t="shared" si="124"/>
        <v>0.14285714285714285</v>
      </c>
      <c r="W129" s="246">
        <f t="shared" si="124"/>
        <v>0</v>
      </c>
      <c r="X129" s="247">
        <f t="shared" si="124"/>
        <v>0.5</v>
      </c>
      <c r="Y129" s="248">
        <f t="shared" si="124"/>
        <v>0.35714285714285715</v>
      </c>
      <c r="Z129" s="248">
        <f t="shared" si="124"/>
        <v>0.14285714285714285</v>
      </c>
      <c r="AA129" s="249">
        <f t="shared" si="124"/>
        <v>0</v>
      </c>
      <c r="AB129" s="250">
        <f>AB128*100%/14</f>
        <v>0</v>
      </c>
      <c r="AC129" s="251">
        <f t="shared" ref="AC129:AY129" si="125">AC128*100%/14</f>
        <v>0.14285714285714285</v>
      </c>
      <c r="AD129" s="251">
        <f t="shared" si="125"/>
        <v>0.8571428571428571</v>
      </c>
      <c r="AE129" s="252">
        <f t="shared" si="125"/>
        <v>0</v>
      </c>
      <c r="AF129" s="235">
        <f t="shared" si="125"/>
        <v>0</v>
      </c>
      <c r="AG129" s="236">
        <f t="shared" si="125"/>
        <v>0</v>
      </c>
      <c r="AH129" s="236">
        <f t="shared" si="125"/>
        <v>0</v>
      </c>
      <c r="AI129" s="237">
        <f t="shared" si="125"/>
        <v>0</v>
      </c>
      <c r="AJ129" s="238">
        <f t="shared" si="125"/>
        <v>0</v>
      </c>
      <c r="AK129" s="239">
        <f t="shared" si="125"/>
        <v>0.21428571428571427</v>
      </c>
      <c r="AL129" s="239">
        <f t="shared" si="125"/>
        <v>0.5714285714285714</v>
      </c>
      <c r="AM129" s="240">
        <f t="shared" si="125"/>
        <v>0.21428571428571427</v>
      </c>
      <c r="AN129" s="241">
        <f t="shared" si="125"/>
        <v>0</v>
      </c>
      <c r="AO129" s="242">
        <f t="shared" si="125"/>
        <v>0.21428571428571427</v>
      </c>
      <c r="AP129" s="242">
        <f t="shared" si="125"/>
        <v>0.5714285714285714</v>
      </c>
      <c r="AQ129" s="243">
        <f t="shared" si="125"/>
        <v>0.21428571428571427</v>
      </c>
      <c r="AR129" s="244">
        <f t="shared" si="125"/>
        <v>0</v>
      </c>
      <c r="AS129" s="245">
        <f t="shared" si="125"/>
        <v>0</v>
      </c>
      <c r="AT129" s="245">
        <f t="shared" si="125"/>
        <v>0</v>
      </c>
      <c r="AU129" s="246">
        <f t="shared" si="125"/>
        <v>0</v>
      </c>
      <c r="AV129" s="253">
        <f t="shared" si="125"/>
        <v>1.6428571428571428</v>
      </c>
      <c r="AW129" s="254">
        <f t="shared" si="125"/>
        <v>1.6428571428571428</v>
      </c>
      <c r="AX129" s="254">
        <f t="shared" si="125"/>
        <v>2.5714285714285716</v>
      </c>
      <c r="AY129" s="255">
        <f t="shared" si="125"/>
        <v>1.0714285714285714</v>
      </c>
    </row>
    <row r="130" spans="1:51" s="67" customFormat="1" x14ac:dyDescent="0.2">
      <c r="A130" s="270"/>
      <c r="B130" s="271"/>
      <c r="C130" s="272"/>
      <c r="D130" s="273"/>
      <c r="E130" s="273"/>
      <c r="F130" s="273"/>
      <c r="G130" s="274"/>
    </row>
    <row r="131" spans="1:51" s="67" customFormat="1" x14ac:dyDescent="0.2">
      <c r="A131" s="275"/>
      <c r="B131" s="276" t="s">
        <v>429</v>
      </c>
      <c r="C131" s="277"/>
      <c r="D131" s="457" t="s">
        <v>430</v>
      </c>
      <c r="E131" s="457"/>
      <c r="F131" s="457"/>
      <c r="G131" s="458"/>
      <c r="Q131" s="459" t="s">
        <v>431</v>
      </c>
      <c r="R131" s="459"/>
      <c r="S131" s="459"/>
      <c r="T131" s="459"/>
      <c r="U131" s="459"/>
      <c r="V131" s="459"/>
      <c r="W131" s="459"/>
      <c r="X131" s="459"/>
      <c r="Y131" s="459"/>
      <c r="Z131" s="459"/>
    </row>
    <row r="132" spans="1:51" s="67" customFormat="1" ht="15.75" thickBot="1" x14ac:dyDescent="0.25">
      <c r="A132" s="278"/>
      <c r="B132" s="279"/>
      <c r="C132" s="280"/>
      <c r="D132" s="281"/>
      <c r="E132" s="281"/>
      <c r="F132" s="281"/>
      <c r="G132" s="282"/>
      <c r="Q132" s="459" t="s">
        <v>432</v>
      </c>
      <c r="R132" s="459"/>
      <c r="S132" s="459"/>
      <c r="T132" s="459"/>
      <c r="U132" s="459"/>
      <c r="V132" s="459"/>
      <c r="W132" s="459"/>
      <c r="X132" s="459"/>
      <c r="Y132" s="459"/>
      <c r="Z132" s="459"/>
    </row>
  </sheetData>
  <mergeCells count="64">
    <mergeCell ref="A9:A28"/>
    <mergeCell ref="A29:A50"/>
    <mergeCell ref="A76:A90"/>
    <mergeCell ref="A91:A108"/>
    <mergeCell ref="AB6:AE6"/>
    <mergeCell ref="A6:G6"/>
    <mergeCell ref="H6:K6"/>
    <mergeCell ref="L6:O6"/>
    <mergeCell ref="P6:S6"/>
    <mergeCell ref="T6:W6"/>
    <mergeCell ref="X6:AA6"/>
    <mergeCell ref="A7:A8"/>
    <mergeCell ref="B7:B8"/>
    <mergeCell ref="C7:C8"/>
    <mergeCell ref="D7:G7"/>
    <mergeCell ref="H7:K7"/>
    <mergeCell ref="A1:G1"/>
    <mergeCell ref="A2:G2"/>
    <mergeCell ref="A3:G3"/>
    <mergeCell ref="A4:G4"/>
    <mergeCell ref="A5:G5"/>
    <mergeCell ref="AF6:AI6"/>
    <mergeCell ref="AJ6:AM6"/>
    <mergeCell ref="AN6:AQ6"/>
    <mergeCell ref="AR6:AU6"/>
    <mergeCell ref="AV6:AY6"/>
    <mergeCell ref="AJ7:AM7"/>
    <mergeCell ref="AN7:AQ7"/>
    <mergeCell ref="AR7:AU7"/>
    <mergeCell ref="AV7:AY7"/>
    <mergeCell ref="B9:B12"/>
    <mergeCell ref="P7:S7"/>
    <mergeCell ref="T7:W7"/>
    <mergeCell ref="X7:AA7"/>
    <mergeCell ref="AB7:AE7"/>
    <mergeCell ref="AF7:AI7"/>
    <mergeCell ref="B14:B18"/>
    <mergeCell ref="B20:B27"/>
    <mergeCell ref="B29:B32"/>
    <mergeCell ref="B34:B42"/>
    <mergeCell ref="L7:O7"/>
    <mergeCell ref="B44:B47"/>
    <mergeCell ref="C49:C50"/>
    <mergeCell ref="A51:A75"/>
    <mergeCell ref="B51:B55"/>
    <mergeCell ref="B57:B60"/>
    <mergeCell ref="B62:B65"/>
    <mergeCell ref="B67:B72"/>
    <mergeCell ref="C74:C75"/>
    <mergeCell ref="D131:G131"/>
    <mergeCell ref="Q131:Z131"/>
    <mergeCell ref="Q132:Z132"/>
    <mergeCell ref="C107:C108"/>
    <mergeCell ref="A109:A129"/>
    <mergeCell ref="B109:B112"/>
    <mergeCell ref="B114:B118"/>
    <mergeCell ref="B120:B122"/>
    <mergeCell ref="B124:B126"/>
    <mergeCell ref="C128:C129"/>
    <mergeCell ref="B76:B78"/>
    <mergeCell ref="B80:B86"/>
    <mergeCell ref="B88:B89"/>
    <mergeCell ref="B91:B100"/>
    <mergeCell ref="B102:B105"/>
  </mergeCells>
  <printOptions horizontalCentered="1"/>
  <pageMargins left="0.98425196850393704" right="0.98425196850393704" top="0.98425196850393704" bottom="0.98425196850393704" header="0.31496062992125984" footer="0.31496062992125984"/>
  <pageSetup scale="90" orientation="landscape" r:id="rId1"/>
  <headerFooter>
    <oddFooter>&amp;LCODIGO D0101 F01 &amp;CVERSIÓN 01&amp;RDOCUMENTO CONTROLADO</oddFooter>
  </headerFooter>
  <rowBreaks count="5" manualBreakCount="5">
    <brk id="28" max="16383" man="1"/>
    <brk id="50" max="16383" man="1"/>
    <brk id="75" max="16383" man="1"/>
    <brk id="90" max="16383" man="1"/>
    <brk id="10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INSTRUCTIVO</vt:lpstr>
      <vt:lpstr>IDENTIFICACION</vt:lpstr>
      <vt:lpstr>GESTIÓN DIRECTIVA</vt:lpstr>
      <vt:lpstr>Consolidado autoevaluacion 2018</vt:lpstr>
      <vt:lpstr>'Consolidado autoevaluacion 2018'!Títulos_a_imprimir</vt:lpstr>
    </vt:vector>
  </TitlesOfParts>
  <Company>UNIVERSIDAD TECNOLOGICA DE PEREIRA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</dc:creator>
  <cp:lastModifiedBy>Usuario de Windows</cp:lastModifiedBy>
  <cp:lastPrinted>2013-12-13T02:33:03Z</cp:lastPrinted>
  <dcterms:created xsi:type="dcterms:W3CDTF">2007-03-15T14:50:45Z</dcterms:created>
  <dcterms:modified xsi:type="dcterms:W3CDTF">2019-02-05T22:07:13Z</dcterms:modified>
</cp:coreProperties>
</file>