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defaultThemeVersion="124226"/>
  <bookViews>
    <workbookView xWindow="0" yWindow="0" windowWidth="20490" windowHeight="7155" tabRatio="930" activeTab="2"/>
  </bookViews>
  <sheets>
    <sheet name="INSTRUCTIVO" sheetId="11" r:id="rId1"/>
    <sheet name="IDENTIFICACION" sheetId="10" r:id="rId2"/>
    <sheet name="GESTION ACADEMICA" sheetId="5" r:id="rId3"/>
    <sheet name="Consolidado autoevaluacion 2018" sheetId="12" r:id="rId4"/>
  </sheets>
  <definedNames>
    <definedName name="_xlnm.Print_Area" localSheetId="2">'GESTION ACADEMICA'!$A$1:$J$142</definedName>
    <definedName name="OLE_LINK1" localSheetId="1">IDENTIFICACION!#REF!</definedName>
    <definedName name="PROMEDIO">#REF!</definedName>
    <definedName name="_xlnm.Print_Titles" localSheetId="3">'Consolidado autoevaluacion 2018'!$1:$8</definedName>
  </definedNames>
  <calcPr calcId="145621"/>
</workbook>
</file>

<file path=xl/calcChain.xml><?xml version="1.0" encoding="utf-8"?>
<calcChain xmlns="http://schemas.openxmlformats.org/spreadsheetml/2006/main">
  <c r="C107" i="12" l="1"/>
  <c r="G106" i="12"/>
  <c r="F106" i="12"/>
  <c r="E106" i="12"/>
  <c r="D106" i="12"/>
  <c r="C106" i="12"/>
  <c r="G101" i="12"/>
  <c r="F101" i="12"/>
  <c r="E101" i="12"/>
  <c r="D101" i="12"/>
  <c r="C101" i="12"/>
  <c r="G90" i="12"/>
  <c r="F90" i="12"/>
  <c r="E90" i="12"/>
  <c r="D90" i="12"/>
  <c r="C90" i="12"/>
  <c r="G87" i="12"/>
  <c r="F87" i="12"/>
  <c r="E87" i="12"/>
  <c r="D87" i="12"/>
  <c r="C87" i="12"/>
  <c r="G79" i="12"/>
  <c r="F79" i="12"/>
  <c r="E79" i="12"/>
  <c r="D79" i="12"/>
  <c r="C79" i="12"/>
  <c r="D107" i="12" l="1"/>
  <c r="D108" i="12" s="1"/>
  <c r="G107" i="12"/>
  <c r="G108" i="12" s="1"/>
  <c r="E107" i="12"/>
  <c r="E108" i="12" s="1"/>
  <c r="F107" i="12"/>
  <c r="F108" i="12" s="1"/>
  <c r="E13" i="12"/>
  <c r="C128" i="12"/>
  <c r="AU127" i="12"/>
  <c r="AT127" i="12"/>
  <c r="AS127" i="12"/>
  <c r="AR127" i="12"/>
  <c r="AQ127" i="12"/>
  <c r="AP127" i="12"/>
  <c r="AO127" i="12"/>
  <c r="AN127" i="12"/>
  <c r="AM127" i="12"/>
  <c r="AL127" i="12"/>
  <c r="AK127" i="12"/>
  <c r="AJ127" i="12"/>
  <c r="AI127" i="12"/>
  <c r="AH127" i="12"/>
  <c r="AG127" i="12"/>
  <c r="AF127" i="12"/>
  <c r="AE127" i="12"/>
  <c r="AD127" i="12"/>
  <c r="AC127" i="12"/>
  <c r="AB127" i="12"/>
  <c r="AA127" i="12"/>
  <c r="Z127" i="12"/>
  <c r="Y127" i="12"/>
  <c r="X127" i="12"/>
  <c r="W127" i="12"/>
  <c r="V127" i="12"/>
  <c r="U127" i="12"/>
  <c r="T127" i="12"/>
  <c r="S127" i="12"/>
  <c r="R127" i="12"/>
  <c r="R128" i="12" s="1"/>
  <c r="R129" i="12" s="1"/>
  <c r="Q127" i="12"/>
  <c r="P127" i="12"/>
  <c r="O127" i="12"/>
  <c r="N127" i="12"/>
  <c r="N128" i="12" s="1"/>
  <c r="N129" i="12" s="1"/>
  <c r="M127" i="12"/>
  <c r="L127" i="12"/>
  <c r="K127" i="12"/>
  <c r="J127" i="12"/>
  <c r="I127" i="12"/>
  <c r="H127" i="12"/>
  <c r="G127" i="12"/>
  <c r="F127" i="12"/>
  <c r="E127" i="12"/>
  <c r="D127" i="12"/>
  <c r="C127" i="12"/>
  <c r="AY126" i="12"/>
  <c r="AX126" i="12"/>
  <c r="AW126" i="12"/>
  <c r="AV126" i="12"/>
  <c r="AY125" i="12"/>
  <c r="AX125" i="12"/>
  <c r="AW125" i="12"/>
  <c r="AV125" i="12"/>
  <c r="AY124" i="12"/>
  <c r="AX124" i="12"/>
  <c r="AW124" i="12"/>
  <c r="AV124" i="12"/>
  <c r="AU123" i="12"/>
  <c r="AT123" i="12"/>
  <c r="AS123" i="12"/>
  <c r="AR123" i="12"/>
  <c r="AQ123" i="12"/>
  <c r="AP123" i="12"/>
  <c r="AO123" i="12"/>
  <c r="AN123" i="12"/>
  <c r="AM123" i="12"/>
  <c r="AL123" i="12"/>
  <c r="AK123" i="12"/>
  <c r="AJ123" i="12"/>
  <c r="AI123" i="12"/>
  <c r="AH123" i="12"/>
  <c r="AG123" i="12"/>
  <c r="AF123" i="12"/>
  <c r="AE123" i="12"/>
  <c r="AD123" i="12"/>
  <c r="AC123" i="12"/>
  <c r="AB123" i="12"/>
  <c r="AA123" i="12"/>
  <c r="Z123" i="12"/>
  <c r="Y123" i="12"/>
  <c r="X123" i="12"/>
  <c r="W123" i="12"/>
  <c r="V123" i="12"/>
  <c r="U123" i="12"/>
  <c r="T123" i="12"/>
  <c r="S123" i="12"/>
  <c r="R123" i="12"/>
  <c r="Q123" i="12"/>
  <c r="P123" i="12"/>
  <c r="O123" i="12"/>
  <c r="N123" i="12"/>
  <c r="M123" i="12"/>
  <c r="L123" i="12"/>
  <c r="K123" i="12"/>
  <c r="J123" i="12"/>
  <c r="I123" i="12"/>
  <c r="H123" i="12"/>
  <c r="G123" i="12"/>
  <c r="F123" i="12"/>
  <c r="E123" i="12"/>
  <c r="D123" i="12"/>
  <c r="C123" i="12"/>
  <c r="AY122" i="12"/>
  <c r="AX122" i="12"/>
  <c r="AW122" i="12"/>
  <c r="AV122" i="12"/>
  <c r="AY121" i="12"/>
  <c r="AX121" i="12"/>
  <c r="AW121" i="12"/>
  <c r="AV121" i="12"/>
  <c r="AY120" i="12"/>
  <c r="AX120" i="12"/>
  <c r="AW120" i="12"/>
  <c r="AV120" i="12"/>
  <c r="AU119" i="12"/>
  <c r="AT119" i="12"/>
  <c r="AS119" i="12"/>
  <c r="AR119" i="12"/>
  <c r="AQ119" i="12"/>
  <c r="AP119" i="12"/>
  <c r="AO119" i="12"/>
  <c r="AN119" i="12"/>
  <c r="AM119" i="12"/>
  <c r="AL119" i="12"/>
  <c r="AK119" i="12"/>
  <c r="AJ119" i="12"/>
  <c r="AI119" i="12"/>
  <c r="AI128" i="12" s="1"/>
  <c r="AI129" i="12" s="1"/>
  <c r="AH119" i="12"/>
  <c r="AG119" i="12"/>
  <c r="AF119" i="12"/>
  <c r="AE119" i="12"/>
  <c r="AD119" i="12"/>
  <c r="AC119" i="12"/>
  <c r="AB119" i="12"/>
  <c r="AA119" i="12"/>
  <c r="Z119" i="12"/>
  <c r="Y119" i="12"/>
  <c r="X119" i="12"/>
  <c r="W119" i="12"/>
  <c r="V119" i="12"/>
  <c r="U119" i="12"/>
  <c r="T119" i="12"/>
  <c r="S119" i="12"/>
  <c r="R119" i="12"/>
  <c r="Q119" i="12"/>
  <c r="P119" i="12"/>
  <c r="O119" i="12"/>
  <c r="N119" i="12"/>
  <c r="M119" i="12"/>
  <c r="L119" i="12"/>
  <c r="K119" i="12"/>
  <c r="J119" i="12"/>
  <c r="I119" i="12"/>
  <c r="H119" i="12"/>
  <c r="G119" i="12"/>
  <c r="F119" i="12"/>
  <c r="E119" i="12"/>
  <c r="D119" i="12"/>
  <c r="C119" i="12"/>
  <c r="AY118" i="12"/>
  <c r="AX118" i="12"/>
  <c r="AW118" i="12"/>
  <c r="AV118" i="12"/>
  <c r="AY116" i="12"/>
  <c r="AX116" i="12"/>
  <c r="AW116" i="12"/>
  <c r="AV116" i="12"/>
  <c r="AY115" i="12"/>
  <c r="AX115" i="12"/>
  <c r="AW115" i="12"/>
  <c r="AV115" i="12"/>
  <c r="AY114" i="12"/>
  <c r="AX114" i="12"/>
  <c r="AW114" i="12"/>
  <c r="AV114" i="12"/>
  <c r="AU113" i="12"/>
  <c r="AT113" i="12"/>
  <c r="AS113" i="12"/>
  <c r="AR113" i="12"/>
  <c r="AQ113" i="12"/>
  <c r="AQ128" i="12" s="1"/>
  <c r="AQ129" i="12" s="1"/>
  <c r="AP113" i="12"/>
  <c r="AO113" i="12"/>
  <c r="AN113" i="12"/>
  <c r="AN128" i="12" s="1"/>
  <c r="AN129" i="12" s="1"/>
  <c r="AM113" i="12"/>
  <c r="AM128" i="12" s="1"/>
  <c r="AM129" i="12" s="1"/>
  <c r="AL113" i="12"/>
  <c r="AK113" i="12"/>
  <c r="AJ113" i="12"/>
  <c r="AJ128" i="12" s="1"/>
  <c r="AJ129" i="12" s="1"/>
  <c r="AI113" i="12"/>
  <c r="AH113" i="12"/>
  <c r="AH128" i="12" s="1"/>
  <c r="AH129" i="12" s="1"/>
  <c r="AG113" i="12"/>
  <c r="AF113" i="12"/>
  <c r="AE113" i="12"/>
  <c r="AD113" i="12"/>
  <c r="AD128" i="12" s="1"/>
  <c r="AD129" i="12" s="1"/>
  <c r="AC113" i="12"/>
  <c r="AC128" i="12" s="1"/>
  <c r="AC129" i="12" s="1"/>
  <c r="AB113" i="12"/>
  <c r="AA113" i="12"/>
  <c r="AA128" i="12" s="1"/>
  <c r="AA129" i="12" s="1"/>
  <c r="Z113" i="12"/>
  <c r="Y113" i="12"/>
  <c r="X113" i="12"/>
  <c r="W113" i="12"/>
  <c r="W128" i="12" s="1"/>
  <c r="W129" i="12" s="1"/>
  <c r="V113" i="12"/>
  <c r="U113" i="12"/>
  <c r="T113" i="12"/>
  <c r="T128" i="12" s="1"/>
  <c r="T129" i="12" s="1"/>
  <c r="S113" i="12"/>
  <c r="R113" i="12"/>
  <c r="Q113" i="12"/>
  <c r="P113" i="12"/>
  <c r="P128" i="12" s="1"/>
  <c r="P129" i="12" s="1"/>
  <c r="O113" i="12"/>
  <c r="O128" i="12" s="1"/>
  <c r="O129" i="12" s="1"/>
  <c r="N113" i="12"/>
  <c r="M113" i="12"/>
  <c r="L113" i="12"/>
  <c r="L128" i="12" s="1"/>
  <c r="L129" i="12" s="1"/>
  <c r="K113" i="12"/>
  <c r="K128" i="12" s="1"/>
  <c r="K129" i="12" s="1"/>
  <c r="J113" i="12"/>
  <c r="J128" i="12" s="1"/>
  <c r="J129" i="12" s="1"/>
  <c r="I113" i="12"/>
  <c r="H113" i="12"/>
  <c r="G113" i="12"/>
  <c r="F113" i="12"/>
  <c r="F128" i="12" s="1"/>
  <c r="E113" i="12"/>
  <c r="D113" i="12"/>
  <c r="C113" i="12"/>
  <c r="AY112" i="12"/>
  <c r="AY113" i="12" s="1"/>
  <c r="AX112" i="12"/>
  <c r="AW112" i="12"/>
  <c r="AV112" i="12"/>
  <c r="AY111" i="12"/>
  <c r="AX111" i="12"/>
  <c r="AW111" i="12"/>
  <c r="AV111" i="12"/>
  <c r="AV113" i="12" s="1"/>
  <c r="AY110" i="12"/>
  <c r="AX110" i="12"/>
  <c r="AW110" i="12"/>
  <c r="AV110" i="12"/>
  <c r="AY109" i="12"/>
  <c r="AX109" i="12"/>
  <c r="AW109" i="12"/>
  <c r="AV109" i="12"/>
  <c r="AU106" i="12"/>
  <c r="AT106" i="12"/>
  <c r="AS106" i="12"/>
  <c r="AR106" i="12"/>
  <c r="AQ106" i="12"/>
  <c r="AP106" i="12"/>
  <c r="AO106" i="12"/>
  <c r="AN106" i="12"/>
  <c r="AM106" i="12"/>
  <c r="AL106" i="12"/>
  <c r="AK106" i="12"/>
  <c r="AJ106" i="12"/>
  <c r="AI106" i="12"/>
  <c r="AH106" i="12"/>
  <c r="AG106" i="12"/>
  <c r="AF106" i="12"/>
  <c r="AE106" i="12"/>
  <c r="AD106" i="12"/>
  <c r="AC106" i="12"/>
  <c r="AB106" i="12"/>
  <c r="AA106" i="12"/>
  <c r="Z106" i="12"/>
  <c r="Y106" i="12"/>
  <c r="X106" i="12"/>
  <c r="W106" i="12"/>
  <c r="V106" i="12"/>
  <c r="U106" i="12"/>
  <c r="T106" i="12"/>
  <c r="S106" i="12"/>
  <c r="R106" i="12"/>
  <c r="Q106" i="12"/>
  <c r="P106" i="12"/>
  <c r="O106" i="12"/>
  <c r="N106" i="12"/>
  <c r="M106" i="12"/>
  <c r="L106" i="12"/>
  <c r="K106" i="12"/>
  <c r="J106" i="12"/>
  <c r="I106" i="12"/>
  <c r="H106" i="12"/>
  <c r="AY105" i="12"/>
  <c r="AX105" i="12"/>
  <c r="AW105" i="12"/>
  <c r="AV105" i="12"/>
  <c r="AY104" i="12"/>
  <c r="AX104" i="12"/>
  <c r="AW104" i="12"/>
  <c r="AV104" i="12"/>
  <c r="AY103" i="12"/>
  <c r="AX103" i="12"/>
  <c r="AW103" i="12"/>
  <c r="AV103" i="12"/>
  <c r="AY102" i="12"/>
  <c r="AX102" i="12"/>
  <c r="AW102" i="12"/>
  <c r="AV102" i="12"/>
  <c r="AU101" i="12"/>
  <c r="AT101" i="12"/>
  <c r="AS101" i="12"/>
  <c r="AR101" i="12"/>
  <c r="AQ101" i="12"/>
  <c r="AP101" i="12"/>
  <c r="AO101" i="12"/>
  <c r="AN101" i="12"/>
  <c r="AM101" i="12"/>
  <c r="AL101" i="12"/>
  <c r="AK101" i="12"/>
  <c r="AJ101" i="12"/>
  <c r="AI101" i="12"/>
  <c r="AH101" i="12"/>
  <c r="AG101" i="12"/>
  <c r="AF101" i="12"/>
  <c r="AE101" i="12"/>
  <c r="AD101" i="12"/>
  <c r="AC101" i="12"/>
  <c r="AB101" i="12"/>
  <c r="AA101" i="12"/>
  <c r="Z101" i="12"/>
  <c r="Y101" i="12"/>
  <c r="X101" i="12"/>
  <c r="W101" i="12"/>
  <c r="V101" i="12"/>
  <c r="U101" i="12"/>
  <c r="T101" i="12"/>
  <c r="S101" i="12"/>
  <c r="R101" i="12"/>
  <c r="Q101" i="12"/>
  <c r="P101" i="12"/>
  <c r="O101" i="12"/>
  <c r="N101" i="12"/>
  <c r="M101" i="12"/>
  <c r="L101" i="12"/>
  <c r="K101" i="12"/>
  <c r="J101" i="12"/>
  <c r="I101" i="12"/>
  <c r="H101" i="12"/>
  <c r="AY100" i="12"/>
  <c r="AX100" i="12"/>
  <c r="AW100" i="12"/>
  <c r="AV100" i="12"/>
  <c r="AY99" i="12"/>
  <c r="AX99" i="12"/>
  <c r="AW99" i="12"/>
  <c r="AV99" i="12"/>
  <c r="AY98" i="12"/>
  <c r="AX98" i="12"/>
  <c r="AW98" i="12"/>
  <c r="AV98" i="12"/>
  <c r="AY97" i="12"/>
  <c r="AX97" i="12"/>
  <c r="AW97" i="12"/>
  <c r="AV97" i="12"/>
  <c r="AY96" i="12"/>
  <c r="AX96" i="12"/>
  <c r="AW96" i="12"/>
  <c r="AV96" i="12"/>
  <c r="AY95" i="12"/>
  <c r="AX95" i="12"/>
  <c r="AW95" i="12"/>
  <c r="AV95" i="12"/>
  <c r="AY94" i="12"/>
  <c r="AX94" i="12"/>
  <c r="AW94" i="12"/>
  <c r="AV94" i="12"/>
  <c r="AY93" i="12"/>
  <c r="AX93" i="12"/>
  <c r="AW93" i="12"/>
  <c r="AV93" i="12"/>
  <c r="AY92" i="12"/>
  <c r="AX92" i="12"/>
  <c r="AW92" i="12"/>
  <c r="AV92" i="12"/>
  <c r="AY91" i="12"/>
  <c r="AX91" i="12"/>
  <c r="AW91" i="12"/>
  <c r="AV91" i="12"/>
  <c r="AU90" i="12"/>
  <c r="AT90" i="12"/>
  <c r="AS90" i="12"/>
  <c r="AR90" i="12"/>
  <c r="AQ90" i="12"/>
  <c r="AP90" i="12"/>
  <c r="AO90" i="12"/>
  <c r="AN90" i="12"/>
  <c r="AM90" i="12"/>
  <c r="AL90" i="12"/>
  <c r="AK90" i="12"/>
  <c r="AJ90" i="12"/>
  <c r="AI90" i="12"/>
  <c r="AH90" i="12"/>
  <c r="AG90" i="12"/>
  <c r="AF90" i="12"/>
  <c r="AE90" i="12"/>
  <c r="AD90" i="12"/>
  <c r="AC90" i="12"/>
  <c r="AB90" i="12"/>
  <c r="AA90" i="12"/>
  <c r="Z90" i="12"/>
  <c r="Y90" i="12"/>
  <c r="X90" i="12"/>
  <c r="W90" i="12"/>
  <c r="V90" i="12"/>
  <c r="U90" i="12"/>
  <c r="T90" i="12"/>
  <c r="S90" i="12"/>
  <c r="R90" i="12"/>
  <c r="Q90" i="12"/>
  <c r="P90" i="12"/>
  <c r="O90" i="12"/>
  <c r="N90" i="12"/>
  <c r="M90" i="12"/>
  <c r="L90" i="12"/>
  <c r="K90" i="12"/>
  <c r="J90" i="12"/>
  <c r="I90" i="12"/>
  <c r="H90" i="12"/>
  <c r="AY89" i="12"/>
  <c r="AX89" i="12"/>
  <c r="AW89" i="12"/>
  <c r="AV89" i="12"/>
  <c r="AY88" i="12"/>
  <c r="AY90" i="12" s="1"/>
  <c r="AX88" i="12"/>
  <c r="AW88" i="12"/>
  <c r="AW90" i="12" s="1"/>
  <c r="AV88" i="12"/>
  <c r="AU87" i="12"/>
  <c r="AT87" i="12"/>
  <c r="AS87" i="12"/>
  <c r="AR87" i="12"/>
  <c r="AQ87" i="12"/>
  <c r="AP87" i="12"/>
  <c r="AO87" i="12"/>
  <c r="AN87" i="12"/>
  <c r="AM87" i="12"/>
  <c r="AL87" i="12"/>
  <c r="AK87" i="12"/>
  <c r="AJ87" i="12"/>
  <c r="AI87" i="12"/>
  <c r="AH87" i="12"/>
  <c r="AG87" i="12"/>
  <c r="AF87" i="12"/>
  <c r="AE87" i="12"/>
  <c r="AD87" i="12"/>
  <c r="AC87" i="12"/>
  <c r="AB87" i="12"/>
  <c r="AA87" i="12"/>
  <c r="Z87" i="12"/>
  <c r="Y87" i="12"/>
  <c r="X87" i="12"/>
  <c r="W87" i="12"/>
  <c r="V87" i="12"/>
  <c r="U87" i="12"/>
  <c r="T87" i="12"/>
  <c r="S87" i="12"/>
  <c r="R87" i="12"/>
  <c r="Q87" i="12"/>
  <c r="P87" i="12"/>
  <c r="O87" i="12"/>
  <c r="N87" i="12"/>
  <c r="M87" i="12"/>
  <c r="L87" i="12"/>
  <c r="K87" i="12"/>
  <c r="J87" i="12"/>
  <c r="I87" i="12"/>
  <c r="H87" i="12"/>
  <c r="AY86" i="12"/>
  <c r="AX86" i="12"/>
  <c r="AW86" i="12"/>
  <c r="AV86" i="12"/>
  <c r="AY85" i="12"/>
  <c r="AX85" i="12"/>
  <c r="AW85" i="12"/>
  <c r="AV85" i="12"/>
  <c r="AY84" i="12"/>
  <c r="AX84" i="12"/>
  <c r="AW84" i="12"/>
  <c r="AV84" i="12"/>
  <c r="AY83" i="12"/>
  <c r="AX83" i="12"/>
  <c r="AW83" i="12"/>
  <c r="AV83" i="12"/>
  <c r="AY82" i="12"/>
  <c r="AX82" i="12"/>
  <c r="AW82" i="12"/>
  <c r="AV82" i="12"/>
  <c r="AY81" i="12"/>
  <c r="AX81" i="12"/>
  <c r="AW81" i="12"/>
  <c r="AV81" i="12"/>
  <c r="AY80" i="12"/>
  <c r="AX80" i="12"/>
  <c r="AW80" i="12"/>
  <c r="AV80" i="12"/>
  <c r="AU79" i="12"/>
  <c r="AU107" i="12" s="1"/>
  <c r="AU108" i="12" s="1"/>
  <c r="AT79" i="12"/>
  <c r="AS79" i="12"/>
  <c r="AR79" i="12"/>
  <c r="AQ79" i="12"/>
  <c r="AQ107" i="12" s="1"/>
  <c r="AQ108" i="12" s="1"/>
  <c r="AP79" i="12"/>
  <c r="AP107" i="12" s="1"/>
  <c r="AP108" i="12" s="1"/>
  <c r="AO79" i="12"/>
  <c r="AN79" i="12"/>
  <c r="AM79" i="12"/>
  <c r="AL79" i="12"/>
  <c r="AL107" i="12" s="1"/>
  <c r="AL108" i="12" s="1"/>
  <c r="AK79" i="12"/>
  <c r="AJ79" i="12"/>
  <c r="AI79" i="12"/>
  <c r="AI107" i="12" s="1"/>
  <c r="AI108" i="12" s="1"/>
  <c r="AH79" i="12"/>
  <c r="AH107" i="12"/>
  <c r="AH108" i="12" s="1"/>
  <c r="AG79" i="12"/>
  <c r="AF79" i="12"/>
  <c r="AE79" i="12"/>
  <c r="AD79" i="12"/>
  <c r="AC79" i="12"/>
  <c r="AB79" i="12"/>
  <c r="AA79" i="12"/>
  <c r="AA107" i="12" s="1"/>
  <c r="AA108" i="12" s="1"/>
  <c r="Z79" i="12"/>
  <c r="Z107" i="12" s="1"/>
  <c r="Z108" i="12" s="1"/>
  <c r="Y79" i="12"/>
  <c r="X79" i="12"/>
  <c r="W79" i="12"/>
  <c r="W107" i="12" s="1"/>
  <c r="W108" i="12" s="1"/>
  <c r="V79" i="12"/>
  <c r="V107" i="12" s="1"/>
  <c r="V108" i="12" s="1"/>
  <c r="U79" i="12"/>
  <c r="T79" i="12"/>
  <c r="S79" i="12"/>
  <c r="S107" i="12" s="1"/>
  <c r="S108" i="12" s="1"/>
  <c r="R79" i="12"/>
  <c r="R107" i="12"/>
  <c r="R108" i="12" s="1"/>
  <c r="Q79" i="12"/>
  <c r="P79" i="12"/>
  <c r="O79" i="12"/>
  <c r="N79" i="12"/>
  <c r="N107" i="12" s="1"/>
  <c r="N108" i="12" s="1"/>
  <c r="M79" i="12"/>
  <c r="L79" i="12"/>
  <c r="K79" i="12"/>
  <c r="J79" i="12"/>
  <c r="I79" i="12"/>
  <c r="H79" i="12"/>
  <c r="AY78" i="12"/>
  <c r="AX78" i="12"/>
  <c r="AW78" i="12"/>
  <c r="AV78" i="12"/>
  <c r="AY77" i="12"/>
  <c r="AX77" i="12"/>
  <c r="AW77" i="12"/>
  <c r="AV77" i="12"/>
  <c r="AY76" i="12"/>
  <c r="AX76" i="12"/>
  <c r="AW76" i="12"/>
  <c r="AV76" i="12"/>
  <c r="C74" i="12"/>
  <c r="AU73" i="12"/>
  <c r="AT73" i="12"/>
  <c r="AS73" i="12"/>
  <c r="AR73" i="12"/>
  <c r="AQ73" i="12"/>
  <c r="AP73" i="12"/>
  <c r="AO73" i="12"/>
  <c r="AN73" i="12"/>
  <c r="AM73" i="12"/>
  <c r="AL73" i="12"/>
  <c r="AK73" i="12"/>
  <c r="AJ73" i="12"/>
  <c r="AI73" i="12"/>
  <c r="AH73" i="12"/>
  <c r="AG73" i="12"/>
  <c r="AF73" i="12"/>
  <c r="AE73" i="12"/>
  <c r="AD73" i="12"/>
  <c r="AC73" i="12"/>
  <c r="AB73" i="12"/>
  <c r="AA73" i="12"/>
  <c r="Z73" i="12"/>
  <c r="Y73" i="12"/>
  <c r="X73" i="12"/>
  <c r="W73" i="12"/>
  <c r="V73" i="12"/>
  <c r="U73" i="12"/>
  <c r="T73" i="12"/>
  <c r="S73" i="12"/>
  <c r="R73" i="12"/>
  <c r="Q73" i="12"/>
  <c r="P73" i="12"/>
  <c r="O73" i="12"/>
  <c r="N73" i="12"/>
  <c r="M73" i="12"/>
  <c r="L73" i="12"/>
  <c r="K73" i="12"/>
  <c r="J73" i="12"/>
  <c r="I73" i="12"/>
  <c r="H73" i="12"/>
  <c r="G73" i="12"/>
  <c r="F73" i="12"/>
  <c r="E73" i="12"/>
  <c r="D73" i="12"/>
  <c r="C73" i="12"/>
  <c r="AY72" i="12"/>
  <c r="AX72" i="12"/>
  <c r="AW72" i="12"/>
  <c r="AV72" i="12"/>
  <c r="AY71" i="12"/>
  <c r="AX71" i="12"/>
  <c r="AW71" i="12"/>
  <c r="AV71" i="12"/>
  <c r="AY70" i="12"/>
  <c r="AX70" i="12"/>
  <c r="AW70" i="12"/>
  <c r="AV70" i="12"/>
  <c r="AY69" i="12"/>
  <c r="AX69" i="12"/>
  <c r="AW69" i="12"/>
  <c r="AV69" i="12"/>
  <c r="AY68" i="12"/>
  <c r="AX68" i="12"/>
  <c r="AW68" i="12"/>
  <c r="AV68" i="12"/>
  <c r="AY67" i="12"/>
  <c r="AX67" i="12"/>
  <c r="AW67" i="12"/>
  <c r="AV67" i="12"/>
  <c r="AU66" i="12"/>
  <c r="AT66" i="12"/>
  <c r="AS66" i="12"/>
  <c r="AR66" i="12"/>
  <c r="AQ66" i="12"/>
  <c r="AP66" i="12"/>
  <c r="AO66" i="12"/>
  <c r="AN66" i="12"/>
  <c r="AM66" i="12"/>
  <c r="AL66" i="12"/>
  <c r="AK66" i="12"/>
  <c r="AJ66" i="12"/>
  <c r="AI66" i="12"/>
  <c r="AH66" i="12"/>
  <c r="AG66" i="12"/>
  <c r="AF66" i="12"/>
  <c r="AE66" i="12"/>
  <c r="AD66" i="12"/>
  <c r="AC66" i="12"/>
  <c r="AB66" i="12"/>
  <c r="AA66" i="12"/>
  <c r="Z66" i="12"/>
  <c r="Y66" i="12"/>
  <c r="X66" i="12"/>
  <c r="W66" i="12"/>
  <c r="V66" i="12"/>
  <c r="U66" i="12"/>
  <c r="T66" i="12"/>
  <c r="S66" i="12"/>
  <c r="R66" i="12"/>
  <c r="Q66" i="12"/>
  <c r="P66" i="12"/>
  <c r="O66" i="12"/>
  <c r="N66" i="12"/>
  <c r="M66" i="12"/>
  <c r="L66" i="12"/>
  <c r="K66" i="12"/>
  <c r="J66" i="12"/>
  <c r="J74" i="12" s="1"/>
  <c r="J75" i="12" s="1"/>
  <c r="I66" i="12"/>
  <c r="H66" i="12"/>
  <c r="G66" i="12"/>
  <c r="F66" i="12"/>
  <c r="E66" i="12"/>
  <c r="D66" i="12"/>
  <c r="C66" i="12"/>
  <c r="AY65" i="12"/>
  <c r="AX65" i="12"/>
  <c r="AX66" i="12" s="1"/>
  <c r="AW65" i="12"/>
  <c r="AV65" i="12"/>
  <c r="AY64" i="12"/>
  <c r="AX64" i="12"/>
  <c r="AW64" i="12"/>
  <c r="AV64" i="12"/>
  <c r="AY63" i="12"/>
  <c r="AX63" i="12"/>
  <c r="AW63" i="12"/>
  <c r="AV63" i="12"/>
  <c r="AY62" i="12"/>
  <c r="AX62" i="12"/>
  <c r="AW62" i="12"/>
  <c r="AW66" i="12" s="1"/>
  <c r="AV62" i="12"/>
  <c r="AU61" i="12"/>
  <c r="AT61" i="12"/>
  <c r="AS61" i="12"/>
  <c r="AR61" i="12"/>
  <c r="AQ61" i="12"/>
  <c r="AP61" i="12"/>
  <c r="AO61" i="12"/>
  <c r="AN61" i="12"/>
  <c r="AM61" i="12"/>
  <c r="AL61" i="12"/>
  <c r="AK61" i="12"/>
  <c r="AJ61" i="12"/>
  <c r="AI61" i="12"/>
  <c r="AH61" i="12"/>
  <c r="AG61" i="12"/>
  <c r="AF61" i="12"/>
  <c r="AE61" i="12"/>
  <c r="AD61" i="12"/>
  <c r="AC61" i="12"/>
  <c r="AB61" i="12"/>
  <c r="AA61" i="12"/>
  <c r="Z61" i="12"/>
  <c r="Y61" i="12"/>
  <c r="X61" i="12"/>
  <c r="W61" i="12"/>
  <c r="V61" i="12"/>
  <c r="U61" i="12"/>
  <c r="T61" i="12"/>
  <c r="S61" i="12"/>
  <c r="R61" i="12"/>
  <c r="Q61" i="12"/>
  <c r="P61" i="12"/>
  <c r="P74" i="12" s="1"/>
  <c r="P75" i="12" s="1"/>
  <c r="O61" i="12"/>
  <c r="N61" i="12"/>
  <c r="M61" i="12"/>
  <c r="L61" i="12"/>
  <c r="K61" i="12"/>
  <c r="J61" i="12"/>
  <c r="I61" i="12"/>
  <c r="H61" i="12"/>
  <c r="G61" i="12"/>
  <c r="F61" i="12"/>
  <c r="E61" i="12"/>
  <c r="D61" i="12"/>
  <c r="C61" i="12"/>
  <c r="AY60" i="12"/>
  <c r="AX60" i="12"/>
  <c r="AW60" i="12"/>
  <c r="AV60" i="12"/>
  <c r="AV61" i="12" s="1"/>
  <c r="AY59" i="12"/>
  <c r="AX59" i="12"/>
  <c r="AW59" i="12"/>
  <c r="AV59" i="12"/>
  <c r="AY58" i="12"/>
  <c r="AX58" i="12"/>
  <c r="AW58" i="12"/>
  <c r="AV58" i="12"/>
  <c r="AY57" i="12"/>
  <c r="AX57" i="12"/>
  <c r="AW57" i="12"/>
  <c r="AV57" i="12"/>
  <c r="AU56" i="12"/>
  <c r="AT56" i="12"/>
  <c r="AT74" i="12" s="1"/>
  <c r="AT75" i="12" s="1"/>
  <c r="AS56" i="12"/>
  <c r="AR56" i="12"/>
  <c r="AQ56" i="12"/>
  <c r="AP56" i="12"/>
  <c r="AP74" i="12" s="1"/>
  <c r="AP75" i="12" s="1"/>
  <c r="AO56" i="12"/>
  <c r="AN56" i="12"/>
  <c r="AM56" i="12"/>
  <c r="AL56" i="12"/>
  <c r="AK56" i="12"/>
  <c r="AJ56" i="12"/>
  <c r="AI56" i="12"/>
  <c r="AI74" i="12" s="1"/>
  <c r="AI75" i="12" s="1"/>
  <c r="AH56" i="12"/>
  <c r="AG56" i="12"/>
  <c r="AF56" i="12"/>
  <c r="AE56" i="12"/>
  <c r="AE74" i="12" s="1"/>
  <c r="AE75" i="12" s="1"/>
  <c r="AD56" i="12"/>
  <c r="AC56" i="12"/>
  <c r="AB56" i="12"/>
  <c r="AB74" i="12" s="1"/>
  <c r="AB75" i="12" s="1"/>
  <c r="AA56" i="12"/>
  <c r="Z56" i="12"/>
  <c r="Y56" i="12"/>
  <c r="X56" i="12"/>
  <c r="W56" i="12"/>
  <c r="V56" i="12"/>
  <c r="V74" i="12"/>
  <c r="V75" i="12" s="1"/>
  <c r="U56" i="12"/>
  <c r="T56" i="12"/>
  <c r="S56" i="12"/>
  <c r="R56" i="12"/>
  <c r="R74" i="12" s="1"/>
  <c r="R75" i="12" s="1"/>
  <c r="Q56" i="12"/>
  <c r="P56" i="12"/>
  <c r="O56" i="12"/>
  <c r="N56" i="12"/>
  <c r="N74" i="12" s="1"/>
  <c r="N75" i="12" s="1"/>
  <c r="M56" i="12"/>
  <c r="L56" i="12"/>
  <c r="L74" i="12" s="1"/>
  <c r="L75" i="12" s="1"/>
  <c r="K56" i="12"/>
  <c r="J56" i="12"/>
  <c r="I56" i="12"/>
  <c r="H56" i="12"/>
  <c r="G56" i="12"/>
  <c r="G74" i="12" s="1"/>
  <c r="G75" i="12" s="1"/>
  <c r="F56" i="12"/>
  <c r="E56" i="12"/>
  <c r="D56" i="12"/>
  <c r="C56" i="12"/>
  <c r="AY55" i="12"/>
  <c r="AX55" i="12"/>
  <c r="AX56" i="12" s="1"/>
  <c r="AW55" i="12"/>
  <c r="AV55" i="12"/>
  <c r="AY54" i="12"/>
  <c r="AX54" i="12"/>
  <c r="AW54" i="12"/>
  <c r="AV54" i="12"/>
  <c r="AY53" i="12"/>
  <c r="AX53" i="12"/>
  <c r="AW53" i="12"/>
  <c r="AV53" i="12"/>
  <c r="AY52" i="12"/>
  <c r="AX52" i="12"/>
  <c r="AW52" i="12"/>
  <c r="AV52" i="12"/>
  <c r="AY51" i="12"/>
  <c r="AX51" i="12"/>
  <c r="AW51" i="12"/>
  <c r="AV51" i="12"/>
  <c r="AV56" i="12" s="1"/>
  <c r="C49" i="12"/>
  <c r="AU48" i="12"/>
  <c r="AT48" i="12"/>
  <c r="AS48" i="12"/>
  <c r="AR48" i="12"/>
  <c r="AQ48" i="12"/>
  <c r="AP48" i="12"/>
  <c r="AO48" i="12"/>
  <c r="AN48" i="12"/>
  <c r="AM48" i="12"/>
  <c r="AL48" i="12"/>
  <c r="AK48" i="12"/>
  <c r="AJ48" i="12"/>
  <c r="AI48" i="12"/>
  <c r="AH48" i="12"/>
  <c r="AG48" i="12"/>
  <c r="AF48" i="12"/>
  <c r="AE48" i="12"/>
  <c r="AD48" i="12"/>
  <c r="AC48" i="12"/>
  <c r="AB48" i="12"/>
  <c r="AA48" i="12"/>
  <c r="Z48" i="12"/>
  <c r="Y48" i="12"/>
  <c r="X48" i="12"/>
  <c r="W48" i="12"/>
  <c r="V48" i="12"/>
  <c r="U48" i="12"/>
  <c r="T48" i="12"/>
  <c r="S48" i="12"/>
  <c r="R48" i="12"/>
  <c r="Q48" i="12"/>
  <c r="P48" i="12"/>
  <c r="O48" i="12"/>
  <c r="N48" i="12"/>
  <c r="M48" i="12"/>
  <c r="L48" i="12"/>
  <c r="K48" i="12"/>
  <c r="J48" i="12"/>
  <c r="I48" i="12"/>
  <c r="H48" i="12"/>
  <c r="G48" i="12"/>
  <c r="F48" i="12"/>
  <c r="E48" i="12"/>
  <c r="D48" i="12"/>
  <c r="C48" i="12"/>
  <c r="AY47" i="12"/>
  <c r="AX47" i="12"/>
  <c r="AW47" i="12"/>
  <c r="AV47" i="12"/>
  <c r="AY46" i="12"/>
  <c r="AX46" i="12"/>
  <c r="AW46" i="12"/>
  <c r="AV46" i="12"/>
  <c r="AY45" i="12"/>
  <c r="AX45" i="12"/>
  <c r="AW45" i="12"/>
  <c r="AV45" i="12"/>
  <c r="AY44" i="12"/>
  <c r="AX44" i="12"/>
  <c r="AW44" i="12"/>
  <c r="AV44" i="12"/>
  <c r="AU43" i="12"/>
  <c r="AT43" i="12"/>
  <c r="AS43" i="12"/>
  <c r="AR43" i="12"/>
  <c r="AQ43" i="12"/>
  <c r="AP43" i="12"/>
  <c r="AO43" i="12"/>
  <c r="AN43" i="12"/>
  <c r="AM43" i="12"/>
  <c r="AL43" i="12"/>
  <c r="AK43" i="12"/>
  <c r="AJ43" i="12"/>
  <c r="AI43" i="12"/>
  <c r="AH43" i="12"/>
  <c r="AG43" i="12"/>
  <c r="AF43" i="12"/>
  <c r="AE43" i="12"/>
  <c r="AD43" i="12"/>
  <c r="AC43" i="12"/>
  <c r="AB43" i="12"/>
  <c r="AA43" i="12"/>
  <c r="Z43" i="12"/>
  <c r="Y43" i="12"/>
  <c r="X43" i="12"/>
  <c r="W43" i="12"/>
  <c r="V43" i="12"/>
  <c r="U43" i="12"/>
  <c r="T43" i="12"/>
  <c r="S43" i="12"/>
  <c r="R43" i="12"/>
  <c r="Q43" i="12"/>
  <c r="P43" i="12"/>
  <c r="O43" i="12"/>
  <c r="N43" i="12"/>
  <c r="M43" i="12"/>
  <c r="L43" i="12"/>
  <c r="K43" i="12"/>
  <c r="J43" i="12"/>
  <c r="I43" i="12"/>
  <c r="H43" i="12"/>
  <c r="G43" i="12"/>
  <c r="F43" i="12"/>
  <c r="E43" i="12"/>
  <c r="D43" i="12"/>
  <c r="C43" i="12"/>
  <c r="AY42" i="12"/>
  <c r="AX42" i="12"/>
  <c r="AW42" i="12"/>
  <c r="AV42" i="12"/>
  <c r="AY41" i="12"/>
  <c r="AX41" i="12"/>
  <c r="AW41" i="12"/>
  <c r="AV41" i="12"/>
  <c r="AY40" i="12"/>
  <c r="AX40" i="12"/>
  <c r="AW40" i="12"/>
  <c r="AV40" i="12"/>
  <c r="AY39" i="12"/>
  <c r="AX39" i="12"/>
  <c r="AW39" i="12"/>
  <c r="AV39" i="12"/>
  <c r="AY38" i="12"/>
  <c r="AX38" i="12"/>
  <c r="AW38" i="12"/>
  <c r="AV38" i="12"/>
  <c r="AY37" i="12"/>
  <c r="AX37" i="12"/>
  <c r="AW37" i="12"/>
  <c r="AV37" i="12"/>
  <c r="AY36" i="12"/>
  <c r="AX36" i="12"/>
  <c r="AW36" i="12"/>
  <c r="AV36" i="12"/>
  <c r="AY35" i="12"/>
  <c r="AX35" i="12"/>
  <c r="AX43" i="12" s="1"/>
  <c r="AW35" i="12"/>
  <c r="AV35" i="12"/>
  <c r="AY34" i="12"/>
  <c r="AY43" i="12" s="1"/>
  <c r="AX34" i="12"/>
  <c r="AW34" i="12"/>
  <c r="AW43" i="12" s="1"/>
  <c r="AV34" i="12"/>
  <c r="AU33" i="12"/>
  <c r="AT33" i="12"/>
  <c r="AS33" i="12"/>
  <c r="AR33" i="12"/>
  <c r="AQ33" i="12"/>
  <c r="AP33" i="12"/>
  <c r="AO33" i="12"/>
  <c r="AN33" i="12"/>
  <c r="AM33" i="12"/>
  <c r="AL33" i="12"/>
  <c r="AK33" i="12"/>
  <c r="AJ33" i="12"/>
  <c r="AI33" i="12"/>
  <c r="AH33" i="12"/>
  <c r="AH49" i="12" s="1"/>
  <c r="AH50" i="12" s="1"/>
  <c r="AG33" i="12"/>
  <c r="AF33" i="12"/>
  <c r="AE33" i="12"/>
  <c r="AD33" i="12"/>
  <c r="AC33" i="12"/>
  <c r="AB33" i="12"/>
  <c r="AA33" i="12"/>
  <c r="Z33" i="12"/>
  <c r="Z49" i="12" s="1"/>
  <c r="Z50" i="12" s="1"/>
  <c r="Y33" i="12"/>
  <c r="X33" i="12"/>
  <c r="W33" i="12"/>
  <c r="V33" i="12"/>
  <c r="V49" i="12" s="1"/>
  <c r="V50" i="12" s="1"/>
  <c r="U33" i="12"/>
  <c r="T33" i="12"/>
  <c r="S33" i="12"/>
  <c r="R33" i="12"/>
  <c r="Q33" i="12"/>
  <c r="P33" i="12"/>
  <c r="O33" i="12"/>
  <c r="N33" i="12"/>
  <c r="M33" i="12"/>
  <c r="L33" i="12"/>
  <c r="K33" i="12"/>
  <c r="J33" i="12"/>
  <c r="I33" i="12"/>
  <c r="H33" i="12"/>
  <c r="G33" i="12"/>
  <c r="F33" i="12"/>
  <c r="E33" i="12"/>
  <c r="D33" i="12"/>
  <c r="C33" i="12"/>
  <c r="AY32" i="12"/>
  <c r="AX32" i="12"/>
  <c r="AW32" i="12"/>
  <c r="AV32" i="12"/>
  <c r="AY31" i="12"/>
  <c r="AX31" i="12"/>
  <c r="AW31" i="12"/>
  <c r="AV31" i="12"/>
  <c r="AY30" i="12"/>
  <c r="AX30" i="12"/>
  <c r="AW30" i="12"/>
  <c r="AV30" i="12"/>
  <c r="AY29" i="12"/>
  <c r="AX29" i="12"/>
  <c r="AW29" i="12"/>
  <c r="AV29" i="12"/>
  <c r="AU28" i="12"/>
  <c r="AT28" i="12"/>
  <c r="AS28" i="12"/>
  <c r="AR28" i="12"/>
  <c r="AQ28" i="12"/>
  <c r="AP28" i="12"/>
  <c r="AO28" i="12"/>
  <c r="AN28" i="12"/>
  <c r="AM28" i="12"/>
  <c r="AL28" i="12"/>
  <c r="AK28" i="12"/>
  <c r="AJ28" i="12"/>
  <c r="AI28" i="12"/>
  <c r="AH28" i="12"/>
  <c r="AG28" i="12"/>
  <c r="AF28" i="12"/>
  <c r="AE28" i="12"/>
  <c r="AE49" i="12" s="1"/>
  <c r="AE50" i="12" s="1"/>
  <c r="AD28" i="12"/>
  <c r="AC28" i="12"/>
  <c r="AB28" i="12"/>
  <c r="AA28" i="12"/>
  <c r="AA49" i="12" s="1"/>
  <c r="AA50" i="12" s="1"/>
  <c r="Z28" i="12"/>
  <c r="Y28" i="12"/>
  <c r="X28" i="12"/>
  <c r="W28" i="12"/>
  <c r="W49" i="12" s="1"/>
  <c r="W50" i="12" s="1"/>
  <c r="V28" i="12"/>
  <c r="U28" i="12"/>
  <c r="T28" i="12"/>
  <c r="S28" i="12"/>
  <c r="R28" i="12"/>
  <c r="Q28" i="12"/>
  <c r="P28" i="12"/>
  <c r="O28" i="12"/>
  <c r="N28" i="12"/>
  <c r="M28" i="12"/>
  <c r="L28" i="12"/>
  <c r="K28" i="12"/>
  <c r="K49" i="12" s="1"/>
  <c r="K50" i="12" s="1"/>
  <c r="J28" i="12"/>
  <c r="I28" i="12"/>
  <c r="H28" i="12"/>
  <c r="G28" i="12"/>
  <c r="F28" i="12"/>
  <c r="E28" i="12"/>
  <c r="D28" i="12"/>
  <c r="C28" i="12"/>
  <c r="AY27" i="12"/>
  <c r="AX27" i="12"/>
  <c r="AW27" i="12"/>
  <c r="AV27" i="12"/>
  <c r="AY26" i="12"/>
  <c r="AX26" i="12"/>
  <c r="AW26" i="12"/>
  <c r="AV26" i="12"/>
  <c r="AY25" i="12"/>
  <c r="AX25" i="12"/>
  <c r="AW25" i="12"/>
  <c r="AV25" i="12"/>
  <c r="AY24" i="12"/>
  <c r="AX24" i="12"/>
  <c r="AW24" i="12"/>
  <c r="AV24" i="12"/>
  <c r="AY23" i="12"/>
  <c r="AX23" i="12"/>
  <c r="AW23" i="12"/>
  <c r="AV23" i="12"/>
  <c r="AY22" i="12"/>
  <c r="AX22" i="12"/>
  <c r="AW22" i="12"/>
  <c r="AV22" i="12"/>
  <c r="AY21" i="12"/>
  <c r="AX21" i="12"/>
  <c r="AW21" i="12"/>
  <c r="AV21" i="12"/>
  <c r="AY20" i="12"/>
  <c r="AX20" i="12"/>
  <c r="AW20" i="12"/>
  <c r="AV20" i="12"/>
  <c r="AU19" i="12"/>
  <c r="AT19" i="12"/>
  <c r="AS19" i="12"/>
  <c r="AR19" i="12"/>
  <c r="AR49" i="12" s="1"/>
  <c r="AR50" i="12" s="1"/>
  <c r="AQ19" i="12"/>
  <c r="AP19" i="12"/>
  <c r="AO19" i="12"/>
  <c r="AN19" i="12"/>
  <c r="AM19" i="12"/>
  <c r="AL19" i="12"/>
  <c r="AK19" i="12"/>
  <c r="AJ19" i="12"/>
  <c r="AI19" i="12"/>
  <c r="AH19" i="12"/>
  <c r="AG19" i="12"/>
  <c r="AF19" i="12"/>
  <c r="AE19" i="12"/>
  <c r="AD19" i="12"/>
  <c r="AC19" i="12"/>
  <c r="AB19" i="12"/>
  <c r="AA19" i="12"/>
  <c r="Z19" i="12"/>
  <c r="Y19" i="12"/>
  <c r="X19" i="12"/>
  <c r="X49" i="12" s="1"/>
  <c r="X50" i="12" s="1"/>
  <c r="W19" i="12"/>
  <c r="V19" i="12"/>
  <c r="U19" i="12"/>
  <c r="T19" i="12"/>
  <c r="T49" i="12" s="1"/>
  <c r="T50" i="12" s="1"/>
  <c r="S19" i="12"/>
  <c r="R19" i="12"/>
  <c r="Q19" i="12"/>
  <c r="P19" i="12"/>
  <c r="P49" i="12" s="1"/>
  <c r="P50" i="12" s="1"/>
  <c r="O19" i="12"/>
  <c r="N19" i="12"/>
  <c r="M19" i="12"/>
  <c r="L19" i="12"/>
  <c r="K19" i="12"/>
  <c r="J19" i="12"/>
  <c r="I19" i="12"/>
  <c r="H19" i="12"/>
  <c r="G19" i="12"/>
  <c r="F19" i="12"/>
  <c r="E19" i="12"/>
  <c r="D19" i="12"/>
  <c r="C19" i="12"/>
  <c r="AY18" i="12"/>
  <c r="AX18" i="12"/>
  <c r="AW18" i="12"/>
  <c r="AW19" i="12" s="1"/>
  <c r="AV18" i="12"/>
  <c r="AY17" i="12"/>
  <c r="AX17" i="12"/>
  <c r="AW17" i="12"/>
  <c r="AV17" i="12"/>
  <c r="AY16" i="12"/>
  <c r="AX16" i="12"/>
  <c r="AW16" i="12"/>
  <c r="AV16" i="12"/>
  <c r="AY15" i="12"/>
  <c r="AX15" i="12"/>
  <c r="AW15" i="12"/>
  <c r="AV15" i="12"/>
  <c r="AY14" i="12"/>
  <c r="AX14" i="12"/>
  <c r="AW14" i="12"/>
  <c r="AV14" i="12"/>
  <c r="AU13" i="12"/>
  <c r="AT13" i="12"/>
  <c r="AS13" i="12"/>
  <c r="AR13" i="12"/>
  <c r="AQ13" i="12"/>
  <c r="AP13" i="12"/>
  <c r="AO13" i="12"/>
  <c r="AN13" i="12"/>
  <c r="AM13" i="12"/>
  <c r="AL13" i="12"/>
  <c r="AK13" i="12"/>
  <c r="AJ13" i="12"/>
  <c r="AI13" i="12"/>
  <c r="AH13" i="12"/>
  <c r="AG13" i="12"/>
  <c r="AF13" i="12"/>
  <c r="AE13" i="12"/>
  <c r="AD13" i="12"/>
  <c r="AC13" i="12"/>
  <c r="AB13" i="12"/>
  <c r="AA13" i="12"/>
  <c r="Z13" i="12"/>
  <c r="Y13" i="12"/>
  <c r="X13" i="12"/>
  <c r="W13" i="12"/>
  <c r="V13" i="12"/>
  <c r="U13" i="12"/>
  <c r="T13" i="12"/>
  <c r="S13" i="12"/>
  <c r="R13" i="12"/>
  <c r="R49" i="12"/>
  <c r="R50" i="12" s="1"/>
  <c r="Q13" i="12"/>
  <c r="P13" i="12"/>
  <c r="O13" i="12"/>
  <c r="N13" i="12"/>
  <c r="M13" i="12"/>
  <c r="L13" i="12"/>
  <c r="K13" i="12"/>
  <c r="J13" i="12"/>
  <c r="I13" i="12"/>
  <c r="H13" i="12"/>
  <c r="G13" i="12"/>
  <c r="F13" i="12"/>
  <c r="D13" i="12"/>
  <c r="AY12" i="12"/>
  <c r="AX12" i="12"/>
  <c r="AW12" i="12"/>
  <c r="AV12" i="12"/>
  <c r="AY11" i="12"/>
  <c r="AX11" i="12"/>
  <c r="AW11" i="12"/>
  <c r="AV11" i="12"/>
  <c r="AY10" i="12"/>
  <c r="AX10" i="12"/>
  <c r="AW10" i="12"/>
  <c r="AV10" i="12"/>
  <c r="AY9" i="12"/>
  <c r="AX9" i="12"/>
  <c r="AX13" i="12" s="1"/>
  <c r="AW9" i="12"/>
  <c r="AV9" i="12"/>
  <c r="F129" i="12"/>
  <c r="W74" i="12"/>
  <c r="W75" i="12" s="1"/>
  <c r="AX48" i="12"/>
  <c r="AX87" i="12"/>
  <c r="AW123" i="12"/>
  <c r="AV127" i="12"/>
  <c r="AX127" i="12"/>
  <c r="AV123" i="12"/>
  <c r="AY33" i="12"/>
  <c r="AY101" i="12"/>
  <c r="AV48" i="12"/>
  <c r="AY56" i="12"/>
  <c r="AY66" i="12"/>
  <c r="AW73" i="12"/>
  <c r="AV79" i="12"/>
  <c r="AX90" i="12"/>
  <c r="AB128" i="12"/>
  <c r="AB129" i="12" s="1"/>
  <c r="AX119" i="12"/>
  <c r="AV119" i="12"/>
  <c r="AW119" i="12"/>
  <c r="AV106" i="12"/>
  <c r="AX73" i="12"/>
  <c r="AX33" i="12"/>
  <c r="AV33" i="12"/>
  <c r="AV28" i="12"/>
  <c r="E49" i="12"/>
  <c r="E50" i="12" s="1"/>
  <c r="AV19" i="12"/>
  <c r="AY48" i="12"/>
  <c r="D49" i="12"/>
  <c r="D50" i="12" s="1"/>
  <c r="AW113" i="12"/>
  <c r="AT107" i="12"/>
  <c r="AT108" i="12" s="1"/>
  <c r="C138" i="5"/>
  <c r="I32" i="5" s="1"/>
  <c r="C132" i="5"/>
  <c r="I31" i="5" s="1"/>
  <c r="C126" i="5"/>
  <c r="I30" i="5" s="1"/>
  <c r="C120" i="5"/>
  <c r="I29" i="5" s="1"/>
  <c r="C112" i="5"/>
  <c r="I28" i="5" s="1"/>
  <c r="C105" i="5"/>
  <c r="C97" i="5"/>
  <c r="I24" i="5" s="1"/>
  <c r="C90" i="5"/>
  <c r="I23" i="5" s="1"/>
  <c r="C83" i="5"/>
  <c r="I22" i="5" s="1"/>
  <c r="C75" i="5"/>
  <c r="C53" i="5"/>
  <c r="I16" i="5" s="1"/>
  <c r="C48" i="5"/>
  <c r="I15" i="5" s="1"/>
  <c r="C65" i="5"/>
  <c r="I18" i="5" s="1"/>
  <c r="C59" i="5"/>
  <c r="I17" i="5" s="1"/>
  <c r="C41" i="5"/>
  <c r="I12" i="5" s="1"/>
  <c r="C33" i="5"/>
  <c r="I11" i="5" s="1"/>
  <c r="C27" i="5"/>
  <c r="I10" i="5" s="1"/>
  <c r="C21" i="5"/>
  <c r="I9" i="5" s="1"/>
  <c r="C14" i="5"/>
  <c r="I8" i="5" s="1"/>
  <c r="AW13" i="12"/>
  <c r="AV43" i="12"/>
  <c r="AV49" i="12"/>
  <c r="AV50" i="12" s="1"/>
  <c r="I107" i="12"/>
  <c r="I108" i="12" s="1"/>
  <c r="M107" i="12"/>
  <c r="M108" i="12" s="1"/>
  <c r="Q107" i="12"/>
  <c r="Q108" i="12" s="1"/>
  <c r="U107" i="12"/>
  <c r="U108" i="12" s="1"/>
  <c r="Y107" i="12"/>
  <c r="Y108" i="12" s="1"/>
  <c r="AC107" i="12"/>
  <c r="AC108" i="12" s="1"/>
  <c r="AG107" i="12"/>
  <c r="AG108" i="12" s="1"/>
  <c r="AK107" i="12"/>
  <c r="AK108" i="12" s="1"/>
  <c r="AO107" i="12"/>
  <c r="AO108" i="12" s="1"/>
  <c r="AS107" i="12"/>
  <c r="AS108" i="12" s="1"/>
  <c r="AG128" i="12"/>
  <c r="AG129" i="12" s="1"/>
  <c r="AY127" i="12"/>
  <c r="AY28" i="12"/>
  <c r="Q49" i="12"/>
  <c r="Q50" i="12" s="1"/>
  <c r="AC49" i="12"/>
  <c r="AC50" i="12" s="1"/>
  <c r="AO49" i="12"/>
  <c r="AO50" i="12" s="1"/>
  <c r="AY61" i="12"/>
  <c r="T107" i="12"/>
  <c r="T108" i="12" s="1"/>
  <c r="AJ107" i="12"/>
  <c r="AJ108" i="12" s="1"/>
  <c r="Q128" i="12"/>
  <c r="Q129" i="12" s="1"/>
  <c r="AE128" i="12"/>
  <c r="AE129" i="12" s="1"/>
  <c r="AV13" i="12"/>
  <c r="S49" i="12"/>
  <c r="S50" i="12" s="1"/>
  <c r="AQ49" i="12"/>
  <c r="AQ50" i="12" s="1"/>
  <c r="AW56" i="12"/>
  <c r="H107" i="12"/>
  <c r="H108" i="12" s="1"/>
  <c r="P107" i="12"/>
  <c r="P108" i="12" s="1"/>
  <c r="X107" i="12"/>
  <c r="X108" i="12" s="1"/>
  <c r="AF107" i="12"/>
  <c r="AF108" i="12" s="1"/>
  <c r="AN107" i="12"/>
  <c r="AN108" i="12" s="1"/>
  <c r="M128" i="12"/>
  <c r="M129" i="12" s="1"/>
  <c r="U128" i="12"/>
  <c r="U129" i="12" s="1"/>
  <c r="AK128" i="12"/>
  <c r="AK129" i="12" s="1"/>
  <c r="AS128" i="12"/>
  <c r="AS129" i="12" s="1"/>
  <c r="AY13" i="12" l="1"/>
  <c r="AW61" i="12"/>
  <c r="AY119" i="12"/>
  <c r="Z128" i="12"/>
  <c r="Z129" i="12" s="1"/>
  <c r="AI49" i="12"/>
  <c r="AI50" i="12" s="1"/>
  <c r="AX19" i="12"/>
  <c r="O49" i="12"/>
  <c r="O50" i="12" s="1"/>
  <c r="M74" i="12"/>
  <c r="M75" i="12" s="1"/>
  <c r="Z74" i="12"/>
  <c r="Z75" i="12" s="1"/>
  <c r="AR74" i="12"/>
  <c r="AR75" i="12" s="1"/>
  <c r="Q74" i="12"/>
  <c r="Q75" i="12" s="1"/>
  <c r="U74" i="12"/>
  <c r="U75" i="12" s="1"/>
  <c r="Y74" i="12"/>
  <c r="Y75" i="12" s="1"/>
  <c r="AC74" i="12"/>
  <c r="AC75" i="12" s="1"/>
  <c r="O74" i="12"/>
  <c r="O75" i="12" s="1"/>
  <c r="S74" i="12"/>
  <c r="S75" i="12" s="1"/>
  <c r="AA74" i="12"/>
  <c r="AA75" i="12" s="1"/>
  <c r="AU74" i="12"/>
  <c r="AU75" i="12" s="1"/>
  <c r="AH74" i="12"/>
  <c r="AH75" i="12" s="1"/>
  <c r="L107" i="12"/>
  <c r="L108" i="12" s="1"/>
  <c r="AB107" i="12"/>
  <c r="AB108" i="12" s="1"/>
  <c r="J107" i="12"/>
  <c r="J108" i="12" s="1"/>
  <c r="X128" i="12"/>
  <c r="X129" i="12" s="1"/>
  <c r="AL128" i="12"/>
  <c r="AL129" i="12" s="1"/>
  <c r="AR128" i="12"/>
  <c r="AR129" i="12" s="1"/>
  <c r="G128" i="12"/>
  <c r="G129" i="12" s="1"/>
  <c r="AX123" i="12"/>
  <c r="E128" i="12"/>
  <c r="E129" i="12" s="1"/>
  <c r="Y128" i="12"/>
  <c r="Y129" i="12" s="1"/>
  <c r="AO128" i="12"/>
  <c r="AO129" i="12" s="1"/>
  <c r="AM49" i="12"/>
  <c r="AM50" i="12" s="1"/>
  <c r="AU49" i="12"/>
  <c r="AU50" i="12" s="1"/>
  <c r="AY19" i="12"/>
  <c r="AY49" i="12" s="1"/>
  <c r="AY50" i="12" s="1"/>
  <c r="AD49" i="12"/>
  <c r="AD50" i="12" s="1"/>
  <c r="AL49" i="12"/>
  <c r="AL50" i="12" s="1"/>
  <c r="AP49" i="12"/>
  <c r="AP50" i="12" s="1"/>
  <c r="AT49" i="12"/>
  <c r="AT50" i="12" s="1"/>
  <c r="AX28" i="12"/>
  <c r="I49" i="12"/>
  <c r="I50" i="12" s="1"/>
  <c r="M49" i="12"/>
  <c r="M50" i="12" s="1"/>
  <c r="U49" i="12"/>
  <c r="U50" i="12" s="1"/>
  <c r="Y49" i="12"/>
  <c r="Y50" i="12" s="1"/>
  <c r="AG49" i="12"/>
  <c r="AG50" i="12" s="1"/>
  <c r="AK49" i="12"/>
  <c r="AK50" i="12" s="1"/>
  <c r="AS49" i="12"/>
  <c r="AS50" i="12" s="1"/>
  <c r="H49" i="12"/>
  <c r="H50" i="12" s="1"/>
  <c r="L49" i="12"/>
  <c r="L50" i="12" s="1"/>
  <c r="AB49" i="12"/>
  <c r="AB50" i="12" s="1"/>
  <c r="AF49" i="12"/>
  <c r="AF50" i="12" s="1"/>
  <c r="AJ49" i="12"/>
  <c r="AJ50" i="12" s="1"/>
  <c r="AN49" i="12"/>
  <c r="AN50" i="12" s="1"/>
  <c r="D74" i="12"/>
  <c r="D75" i="12" s="1"/>
  <c r="T74" i="12"/>
  <c r="T75" i="12" s="1"/>
  <c r="AD74" i="12"/>
  <c r="AD75" i="12" s="1"/>
  <c r="AL74" i="12"/>
  <c r="AL75" i="12" s="1"/>
  <c r="AS74" i="12"/>
  <c r="AS75" i="12" s="1"/>
  <c r="AV73" i="12"/>
  <c r="AM107" i="12"/>
  <c r="AM108" i="12" s="1"/>
  <c r="D128" i="12"/>
  <c r="D129" i="12" s="1"/>
  <c r="H128" i="12"/>
  <c r="H129" i="12" s="1"/>
  <c r="V128" i="12"/>
  <c r="V129" i="12" s="1"/>
  <c r="AF128" i="12"/>
  <c r="AF129" i="12" s="1"/>
  <c r="AP128" i="12"/>
  <c r="AP129" i="12" s="1"/>
  <c r="AU128" i="12"/>
  <c r="AU129" i="12" s="1"/>
  <c r="G49" i="12"/>
  <c r="G50" i="12" s="1"/>
  <c r="X74" i="12"/>
  <c r="X75" i="12" s="1"/>
  <c r="H74" i="12"/>
  <c r="H75" i="12" s="1"/>
  <c r="AJ74" i="12"/>
  <c r="AJ75" i="12" s="1"/>
  <c r="AN74" i="12"/>
  <c r="AN75" i="12" s="1"/>
  <c r="AV87" i="12"/>
  <c r="AT128" i="12"/>
  <c r="AT129" i="12" s="1"/>
  <c r="I128" i="12"/>
  <c r="I129" i="12" s="1"/>
  <c r="S128" i="12"/>
  <c r="S129" i="12" s="1"/>
  <c r="AX101" i="12"/>
  <c r="AV90" i="12"/>
  <c r="AY87" i="12"/>
  <c r="AY79" i="12"/>
  <c r="AV66" i="12"/>
  <c r="AX61" i="12"/>
  <c r="AW74" i="12"/>
  <c r="AW75" i="12" s="1"/>
  <c r="AV74" i="12"/>
  <c r="AV75" i="12" s="1"/>
  <c r="F74" i="12"/>
  <c r="F75" i="12" s="1"/>
  <c r="AW106" i="12"/>
  <c r="AX106" i="12"/>
  <c r="AV101" i="12"/>
  <c r="AV107" i="12" s="1"/>
  <c r="AV108" i="12" s="1"/>
  <c r="C66" i="5"/>
  <c r="I19" i="5" s="1"/>
  <c r="I27" i="5"/>
  <c r="C139" i="5"/>
  <c r="I33" i="5" s="1"/>
  <c r="F49" i="12"/>
  <c r="F50" i="12" s="1"/>
  <c r="J49" i="12"/>
  <c r="J50" i="12" s="1"/>
  <c r="N49" i="12"/>
  <c r="N50" i="12" s="1"/>
  <c r="AW33" i="12"/>
  <c r="I74" i="12"/>
  <c r="I75" i="12" s="1"/>
  <c r="AK74" i="12"/>
  <c r="AK75" i="12" s="1"/>
  <c r="AO74" i="12"/>
  <c r="AO75" i="12" s="1"/>
  <c r="AX79" i="12"/>
  <c r="AW87" i="12"/>
  <c r="AW101" i="12"/>
  <c r="AX113" i="12"/>
  <c r="AX128" i="12" s="1"/>
  <c r="AX129" i="12" s="1"/>
  <c r="AW48" i="12"/>
  <c r="AY73" i="12"/>
  <c r="AY74" i="12" s="1"/>
  <c r="AY75" i="12" s="1"/>
  <c r="AW127" i="12"/>
  <c r="C42" i="5"/>
  <c r="I21" i="5"/>
  <c r="C98" i="5"/>
  <c r="I25" i="5" s="1"/>
  <c r="E74" i="12"/>
  <c r="E75" i="12" s="1"/>
  <c r="AF74" i="12"/>
  <c r="AF75" i="12" s="1"/>
  <c r="AM74" i="12"/>
  <c r="AM75" i="12" s="1"/>
  <c r="AD107" i="12"/>
  <c r="AD108" i="12" s="1"/>
  <c r="AR107" i="12"/>
  <c r="AR108" i="12" s="1"/>
  <c r="AV128" i="12"/>
  <c r="AV129" i="12" s="1"/>
  <c r="AY123" i="12"/>
  <c r="AY128" i="12" s="1"/>
  <c r="AY129" i="12" s="1"/>
  <c r="AX74" i="12"/>
  <c r="AX75" i="12" s="1"/>
  <c r="AW128" i="12"/>
  <c r="AW129" i="12" s="1"/>
  <c r="AX49" i="12"/>
  <c r="AX50" i="12" s="1"/>
  <c r="AW28" i="12"/>
  <c r="K74" i="12"/>
  <c r="K75" i="12" s="1"/>
  <c r="AG74" i="12"/>
  <c r="AG75" i="12" s="1"/>
  <c r="AQ74" i="12"/>
  <c r="AQ75" i="12" s="1"/>
  <c r="AW79" i="12"/>
  <c r="K107" i="12"/>
  <c r="K108" i="12" s="1"/>
  <c r="O107" i="12"/>
  <c r="O108" i="12" s="1"/>
  <c r="AE107" i="12"/>
  <c r="AE108" i="12" s="1"/>
  <c r="AY106" i="12"/>
  <c r="AY107" i="12" s="1"/>
  <c r="AY108" i="12" s="1"/>
  <c r="AX107" i="12" l="1"/>
  <c r="AX108" i="12" s="1"/>
  <c r="AW107" i="12"/>
  <c r="AW108" i="12" s="1"/>
  <c r="AW49" i="12"/>
  <c r="AW50" i="12" s="1"/>
  <c r="C140" i="5"/>
  <c r="I34" i="5" s="1"/>
  <c r="I13" i="5"/>
</calcChain>
</file>

<file path=xl/comments1.xml><?xml version="1.0" encoding="utf-8"?>
<comments xmlns="http://schemas.openxmlformats.org/spreadsheetml/2006/main">
  <authors>
    <author>Maria Andrea</author>
  </authors>
  <commentList>
    <comment ref="H6" authorId="0">
      <text>
        <r>
          <rPr>
            <b/>
            <sz val="9"/>
            <color indexed="81"/>
            <rFont val="Tahoma"/>
            <family val="2"/>
          </rPr>
          <t>Maria Andrea:</t>
        </r>
        <r>
          <rPr>
            <sz val="9"/>
            <color indexed="81"/>
            <rFont val="Tahoma"/>
            <family val="2"/>
          </rPr>
          <t xml:space="preserve">
OK la autoevaluacion en cuanto a su forma y a sus resultados.</t>
        </r>
      </text>
    </comment>
    <comment ref="L6" authorId="0">
      <text>
        <r>
          <rPr>
            <b/>
            <sz val="9"/>
            <color indexed="81"/>
            <rFont val="Tahoma"/>
            <family val="2"/>
          </rPr>
          <t>Maria Andrea:</t>
        </r>
        <r>
          <rPr>
            <sz val="9"/>
            <color indexed="81"/>
            <rFont val="Tahoma"/>
            <family val="2"/>
          </rPr>
          <t xml:space="preserve">
Algunas casillas están sin la Valoracion (sector productivo, convivencia y manejo de conflictos, atencion educativa a estudiante de dif grupos étnicos)</t>
        </r>
      </text>
    </comment>
    <comment ref="P6" authorId="0">
      <text>
        <r>
          <rPr>
            <b/>
            <sz val="9"/>
            <color indexed="81"/>
            <rFont val="Tahoma"/>
            <family val="2"/>
          </rPr>
          <t>Maria Andrea:</t>
        </r>
        <r>
          <rPr>
            <sz val="9"/>
            <color indexed="81"/>
            <rFont val="Tahoma"/>
            <family val="2"/>
          </rPr>
          <t xml:space="preserve">
La institucion envía una autoevaluacion que no corresponde al formato, por tanto no se puede procesar su informacion</t>
        </r>
      </text>
    </comment>
    <comment ref="T6" authorId="0">
      <text>
        <r>
          <rPr>
            <b/>
            <sz val="9"/>
            <color indexed="81"/>
            <rFont val="Tahoma"/>
            <family val="2"/>
          </rPr>
          <t>Maria Andrea:</t>
        </r>
        <r>
          <rPr>
            <sz val="9"/>
            <color indexed="81"/>
            <rFont val="Tahoma"/>
            <family val="2"/>
          </rPr>
          <t xml:space="preserve">
La institucion envia el formato sin ninguna valoracion, por tanto la informacion no se puede procesar</t>
        </r>
      </text>
    </comment>
    <comment ref="X6" authorId="0">
      <text>
        <r>
          <rPr>
            <b/>
            <sz val="9"/>
            <color indexed="81"/>
            <rFont val="Tahoma"/>
            <family val="2"/>
          </rPr>
          <t>Maria Andrea:</t>
        </r>
        <r>
          <rPr>
            <sz val="9"/>
            <color indexed="81"/>
            <rFont val="Tahoma"/>
            <family val="2"/>
          </rPr>
          <t xml:space="preserve">
Faltan casillas por diligenciar (valoración de Apoyo a estudiantes con bajo desempeño)</t>
        </r>
      </text>
    </comment>
  </commentList>
</comments>
</file>

<file path=xl/sharedStrings.xml><?xml version="1.0" encoding="utf-8"?>
<sst xmlns="http://schemas.openxmlformats.org/spreadsheetml/2006/main" count="1116" uniqueCount="367">
  <si>
    <t>ÁREA DE GESTIÓN: ACADÉMICA</t>
  </si>
  <si>
    <t>PROCESO: DISEÑO PEDAGÓGICO (CURRICULAR)</t>
  </si>
  <si>
    <t>COMPONENTE: Plan de Estudios</t>
  </si>
  <si>
    <t>El plan de estudio incluye los planes de aula docente de todas las áreas, grados y sedes</t>
  </si>
  <si>
    <t>COMPONENTE: Enfoque Metodológico</t>
  </si>
  <si>
    <t>Los recursos para el aprendizaje están relacionados con el énfasis de la institución</t>
  </si>
  <si>
    <t>COMPONENTE: Jornada Escolar</t>
  </si>
  <si>
    <t>La I.E. desarrolla mecanismos sistematizados de seguimiento a la jornada escolar</t>
  </si>
  <si>
    <t>Los mecanismos de control de la jornada escolar están implementados en todas las sedes</t>
  </si>
  <si>
    <t>COMPONENTE: Evaluación</t>
  </si>
  <si>
    <t>La I.E. Desarrolla un sistema integral de evaluación en cada uno de los niveles de educación</t>
  </si>
  <si>
    <t>La I.E. ha iniciado el proceso de adoptar el decreto 1290/09</t>
  </si>
  <si>
    <t>PROCESO: PRÁCTICAS PEDAGÓGICAS</t>
  </si>
  <si>
    <t>COMPONENTE: Opciones didácticas para las áreas, asignaturas y proyectos transversales</t>
  </si>
  <si>
    <t>COMPONENTE: Estrategias para las tareas escolares</t>
  </si>
  <si>
    <t>COMPONENTE: Uso articulado de los recursos para el aprendizaje</t>
  </si>
  <si>
    <t>COMPONENTE: Usos del tiempo para el aprendizaje</t>
  </si>
  <si>
    <t>PROCESO: GESTIÓN EN EL AULA</t>
  </si>
  <si>
    <t>COMPONENTE: Relación Pedagógica</t>
  </si>
  <si>
    <t>COMPONENTE: Planeación de clases</t>
  </si>
  <si>
    <t>COMPONENTE: Estilo Pedagógico</t>
  </si>
  <si>
    <t>COMPONENTE: Evaluación en el aula</t>
  </si>
  <si>
    <t>La evaluación en el aula involucra diferentes pruebas al inicio, intermedio y final del proceso de enseñanza</t>
  </si>
  <si>
    <t>PROCESO: SEGUIMIENTO ACADEMICO</t>
  </si>
  <si>
    <t>COMPONENTE: Seguimiento a los resutados académicos</t>
  </si>
  <si>
    <t>COMPONENTE:  Uso pedagógico de las evaluaciones externas</t>
  </si>
  <si>
    <t>COMPONENTE: Seguimiento a la asistencia</t>
  </si>
  <si>
    <t>COMPONENTE: Actividades de recuperación</t>
  </si>
  <si>
    <t xml:space="preserve">La I.E. programa actividades de recuperación por áreas </t>
  </si>
  <si>
    <t>COMPONENTE:  Apoyo pedagógico para estudiantes con dificultades de aprendizaje</t>
  </si>
  <si>
    <t xml:space="preserve">COMPONENTE: Seguimiento a los egresados </t>
  </si>
  <si>
    <t>El seguimiento a egresados realizado por la I.E.es evaluado y mejorado</t>
  </si>
  <si>
    <t>COMPONENTE: Recursos para el aprendizaje</t>
  </si>
  <si>
    <t>CODIGO DANE INSTITUCIÓN EDUCATIVA</t>
  </si>
  <si>
    <t>NOMBRE INSTITUCIÓN EDUCATIVA</t>
  </si>
  <si>
    <t>NOMBRE RECTOR</t>
  </si>
  <si>
    <t>ZONA URBANA/ RURAL/URBANA-RURAL</t>
  </si>
  <si>
    <t>BARRIO / INSPECCION</t>
  </si>
  <si>
    <t>CALENDARIO ESCOLAR</t>
  </si>
  <si>
    <t>DIRECCION SEDE PRINCIPAL</t>
  </si>
  <si>
    <t>TELEFONOS</t>
  </si>
  <si>
    <t>FAX</t>
  </si>
  <si>
    <t>PAGINA WEB</t>
  </si>
  <si>
    <t>CORREO ELECTRONICO</t>
  </si>
  <si>
    <t>NUMERO DE SEDES INVOLUCRADAS EN LA FUSIÓN</t>
  </si>
  <si>
    <t>GENERO DE POBLACION ATENDIDA</t>
  </si>
  <si>
    <t>CAPACIDADES EXCEPCIONALES</t>
  </si>
  <si>
    <t>ETNIAS</t>
  </si>
  <si>
    <t>SI</t>
  </si>
  <si>
    <t>POBLACION NECESIDADES EDUCATIVAS ESPECIALES</t>
  </si>
  <si>
    <t>IDENTIFICACIÓN DEL ESTABLECIMIENTO EDUCATIVO</t>
  </si>
  <si>
    <t>MAÑANA</t>
  </si>
  <si>
    <t>FIN DE SEMANA</t>
  </si>
  <si>
    <t>COMPLETA</t>
  </si>
  <si>
    <t xml:space="preserve">JORNADA </t>
  </si>
  <si>
    <t>PROMEDIO</t>
  </si>
  <si>
    <t>DIRECCIONAMIENTO ESTRATEGICO Y HORIZONTE INSTITUCIONAL</t>
  </si>
  <si>
    <t>GOBIERNO ESCOLAR</t>
  </si>
  <si>
    <t>CLIMA ESCOLAR</t>
  </si>
  <si>
    <t>Familias o acudientes</t>
  </si>
  <si>
    <t>Liderazgo</t>
  </si>
  <si>
    <t>Consejo Directivo</t>
  </si>
  <si>
    <t>Consejo Académico</t>
  </si>
  <si>
    <t>Comisión de Evaluación y Promoción</t>
  </si>
  <si>
    <t>Mecanismos de Comunicación</t>
  </si>
  <si>
    <t>Trabajo en Equipo</t>
  </si>
  <si>
    <t>Reconocimiento de Logros</t>
  </si>
  <si>
    <t>Pertenencia y Participación</t>
  </si>
  <si>
    <t>Ambiente Físico</t>
  </si>
  <si>
    <t>Inducción a los nuevos estudiantes</t>
  </si>
  <si>
    <t>Manual de Convivencia</t>
  </si>
  <si>
    <t>Actividades Extracurriculares</t>
  </si>
  <si>
    <t>Manejo de casos difíciles</t>
  </si>
  <si>
    <t>Autoridades Educativas</t>
  </si>
  <si>
    <t>Otras Instituciones</t>
  </si>
  <si>
    <t>CONSOLIDADO ÁREA DE GESTIÓN ACADÉMICA</t>
  </si>
  <si>
    <t>DISEÑO PEDAGÓGICO (CURRICULAR)</t>
  </si>
  <si>
    <t>Plan de estudios</t>
  </si>
  <si>
    <t>Enfoque metodológico</t>
  </si>
  <si>
    <t>Recursos para el aprendizaje</t>
  </si>
  <si>
    <t>Jornada Escolar</t>
  </si>
  <si>
    <t>Evaluación</t>
  </si>
  <si>
    <t>PRÁCTICAS PEDAGÓGICAS</t>
  </si>
  <si>
    <t>PROMEDIO GENERAL DISEÑO PEDAGÓGICO (CURRICULAR)</t>
  </si>
  <si>
    <t>Opciones didácticas para las áreas, asignaturas y proyectos transversales</t>
  </si>
  <si>
    <t>Estrategias para las tareas escolares</t>
  </si>
  <si>
    <t>Uso articulado de los recursos para el aprendizaje</t>
  </si>
  <si>
    <t>Usos del tiempo para el aprendizaje</t>
  </si>
  <si>
    <t>GESTIÓN EN EL AULA</t>
  </si>
  <si>
    <t>Relación pedagógica</t>
  </si>
  <si>
    <t>Planeación de clases</t>
  </si>
  <si>
    <t>Estilo pedagógico</t>
  </si>
  <si>
    <t>Evaluación en el aula</t>
  </si>
  <si>
    <t>CULTURA INSTITUCIONAL</t>
  </si>
  <si>
    <t>PROMEDIO GENERAL ÁREA ACADÉMICA</t>
  </si>
  <si>
    <t>Uso pedagógico de las evaluaciones externas</t>
  </si>
  <si>
    <t>Seguimiento a la asistencia</t>
  </si>
  <si>
    <t>Actividades de recuperación</t>
  </si>
  <si>
    <t>Apoyo pedagógico para estudiantes con dificultades de aprendizaje</t>
  </si>
  <si>
    <t>PROMEDIO TOTAL AREA GESTIÓN ACADÉMICA</t>
  </si>
  <si>
    <t>PROMEDIO GENERAL PROCESO GESTIÓN EN EL AULA</t>
  </si>
  <si>
    <t>PROMEDIO GENERAL PROCESO PRÁCTICAS PEDAGÓGICAS</t>
  </si>
  <si>
    <t>PROMEDIO GENERAL PROCESO SEGUIMIENTO ACADÉMICO</t>
  </si>
  <si>
    <t>SEGUIMIENTO ACADÉMICO</t>
  </si>
  <si>
    <t>Programas para la adecuación y embellecimiento de la planta física</t>
  </si>
  <si>
    <t>Adquisición de los recursos para el aprendizaje</t>
  </si>
  <si>
    <t>Mantenimiento de equipos y recursos para el aprendizaje</t>
  </si>
  <si>
    <t>Asignación Académica</t>
  </si>
  <si>
    <t>Evaluación del Desempeño</t>
  </si>
  <si>
    <t>Estímulos</t>
  </si>
  <si>
    <t>Apoyo a la investigación</t>
  </si>
  <si>
    <t>Contabilidad</t>
  </si>
  <si>
    <t>TALENTO HUMANO</t>
  </si>
  <si>
    <t>ACCESIBILIDAD</t>
  </si>
  <si>
    <t>Necesidades y expectativas de los estudiantes</t>
  </si>
  <si>
    <t>Uso de la planta física y de los medios</t>
  </si>
  <si>
    <t>Seguimiento al uso de los espacios</t>
  </si>
  <si>
    <t>Participación de los estudiantes</t>
  </si>
  <si>
    <t>Consejo Estudiantil</t>
  </si>
  <si>
    <t>Asamblea de Padres de Familia</t>
  </si>
  <si>
    <t>No.</t>
  </si>
  <si>
    <t>DESCRIPTOR</t>
  </si>
  <si>
    <t>PROCEDIMIENTO</t>
  </si>
  <si>
    <t>INSTRUCTIVO- DILIGENCIAMIENTO F7 RECOLECCION INFORMACION LINEA BASE</t>
  </si>
  <si>
    <t>Con el propósito de unificar el diligenciamiento del instrumento, se elaboro el instructivo con el procedimiento para cada descriptor o item.</t>
  </si>
  <si>
    <t>ENTIDAD TERRITORIAL CERTIFICADA</t>
  </si>
  <si>
    <t>MUNICIPIO</t>
  </si>
  <si>
    <t>Registre número de FAX donde se pueda enviar información a la I.E.</t>
  </si>
  <si>
    <t>Registre completo la dirección de la página WEB de la I.E.</t>
  </si>
  <si>
    <t>DILIGENCIAMIENTO DE CADA UNA DE LAS ÁREAS DE GESTIÓN</t>
  </si>
  <si>
    <t>Los instrumentos no se pueden modificar, se han estructurado de tal manera que al digitar el número se registran los promedios y la estadísta en el gráfico</t>
  </si>
  <si>
    <t>Según la información recolectada con participación de los directivos docentes y las evidencias que pueda observar, digite el número correspondiente (1, 2, 3 o 4) en cada una de las variables.</t>
  </si>
  <si>
    <t>Los Items que aparecen con * son tomados de la Serie Guía Nº 34 "Guía para el mejoramiento institucional" del MEN. Los otros se ha elaborado para fortalecer el objetivo de la aplicación del instrumento</t>
  </si>
  <si>
    <t>Existencia de un plan de estudios coherente con el PEI  *</t>
  </si>
  <si>
    <t>Existencia de un plan de estudio institucional que cuenta con proyectos pedagógicos y contenidos transversales,en cada uno de los grados que ofrece la institución *</t>
  </si>
  <si>
    <t>El plan de estudio esta construido sobre los lineamientos y los estándares básicos de competencias  *</t>
  </si>
  <si>
    <t>El plan de estudio responde a políticas para la atención a la población con diversidad y vulnerable *</t>
  </si>
  <si>
    <t>Los planes de estudio permiten aceptar y comprender la diversidad y la interdependencia humana fundamentados en contenidos conceptuales, procedimentales y actitudinales *</t>
  </si>
  <si>
    <t>Existen mecanismos de seguimiento a los planes de estudios, que permiten su  retroalimentación  *</t>
  </si>
  <si>
    <t>La I.E posee un enfoque metodológico con métodos de enseñanza claros, una relación pedagógica y recursos que responden a las necesidades de la diversidad de la población educativa *</t>
  </si>
  <si>
    <t>Existencia de métodos de enseñanza por áreas, articulados al modelo pedagógico institucional *</t>
  </si>
  <si>
    <t>La I.E utiliza recursos educativos en el proceso de enseñanza - aprendizaje  *</t>
  </si>
  <si>
    <t xml:space="preserve">La I.E. desarrolla prácticas pedagógicas flexibles * </t>
  </si>
  <si>
    <t>La I.E. evalúa la coherencia entre el enfoque metodológico y lo práctico *</t>
  </si>
  <si>
    <t>La  I.E. tiene establecidos procesos para dotación, uso y mantenimiento de recursos educativos *</t>
  </si>
  <si>
    <t>Los recursos para el aprendizaje son considerados como un apoyo al trabajo académico *</t>
  </si>
  <si>
    <t>La I.E hace evaluación periódica a los recursos para el aprendizaje *</t>
  </si>
  <si>
    <t>La I.E. tiene implementado mecanismos de control a la jornada escolar *</t>
  </si>
  <si>
    <t>La I.E. hace seguimiento al tiempo de clases *</t>
  </si>
  <si>
    <t>El sistema de evaluación institucional responde a criterios de áreas de aprendizaje *</t>
  </si>
  <si>
    <t>La I.E. tiene políticas institucionales de evaluación para las necesidades de la diversidad de los estudiantes *</t>
  </si>
  <si>
    <t>La evaluación de los estudiantes están fundamentadas en los lineamientos curriculares, los estándares básicos de competencias y los artículos 2° y 3° del Decreto 230 de 2002 y el articulo 8 del decreto 2082 de 1996 *</t>
  </si>
  <si>
    <t>La I.E. tiene establecidos mecanismos de seguimiento a la evaluación de los estudiantes *</t>
  </si>
  <si>
    <t>La I.E. cuenta con opciones didácticas comunes y específicas para el desarrollo de las prácticas pedagógicas de aula de los docentes de todas las áreas, grados y sedes  *</t>
  </si>
  <si>
    <t>Las opciones didácticas con que cuenta la I.E. son conocidas y compartidas por los diferentes estamentos de la comunidad educativa, en concordancia con el PEI y el plan de estudios *</t>
  </si>
  <si>
    <t>La I.E. evalúa periódicamente la coherencia y la articulación de las opciones didácticas, para la elaboración de estrategias de mejoramiento *</t>
  </si>
  <si>
    <t>La I.E. tiene establecido criterios claros en la implementación de tareas escolares acordes al desarrollo del aprendizaje de los estudiantes en cada uno de los niveles de educación *</t>
  </si>
  <si>
    <t>Las estrategias de tareas escolares definidas por la I.E. son conocidas y comprendidas por los estudiantes y las familias *</t>
  </si>
  <si>
    <t>La I.E. revisa y evalúa periódicamente el impacto de las tareas escolares en los aprendizajes de los estudiantes, haciendo los ajustes pertinentes *</t>
  </si>
  <si>
    <t>La I.E. tiene establecidos procesos para dotación, uso y mantenimiento de recursos de aprendizaje necesarios para la implementación de la propuesta pedagógica *</t>
  </si>
  <si>
    <t>Los recursos para el aprendizaje son considerados como un apoyo al trabajo académico en cada uno de los niveles de educación que ofrece la I.E. *</t>
  </si>
  <si>
    <t>La I.E. hace evaluación periódica a los recursos para el aprendizaje *</t>
  </si>
  <si>
    <t>La I.E. cuenta con políticas clareas sobre el uso apropiado de los tiempos destinados a los aprendizajes  *</t>
  </si>
  <si>
    <t>Las políticas establecidas para el uso apropiado de los tiempos destinados a los aprendizajes  son flexibles de acuerdo con las características y necesidades de los estudiantes *</t>
  </si>
  <si>
    <t>Existen criterios definidos para la distribución del tiempo curricular y extracurricular  *</t>
  </si>
  <si>
    <t>La I.E. revisa y evalúa periódicamente el uso de los tiempos destinados a los aprendizajes, y realiza los ajustes pertinentes *</t>
  </si>
  <si>
    <t>Existe interacción pedagógica basada en organización aula y docente *</t>
  </si>
  <si>
    <t>Los docentes apoyan el proceso de enseñanza aprendizaje *</t>
  </si>
  <si>
    <t>Las prácticas pedagógicas facilitan el proceso de enseñanza aprendizaje, basándose en la comunicación, la cogestión del aprendizaje y la relación afectiva y la valoración de la diversidad de los estudiantes *</t>
  </si>
  <si>
    <t>Las prácticas pedagógicas se desarrollan en un ambiente de organización de aula *</t>
  </si>
  <si>
    <t>La I.E. desarrolla estrategias de aprendizaje  *</t>
  </si>
  <si>
    <t>La I.E. hace seguimiento a las relaciones de aula, definiendo acciones de mejoramiento en las debilidades encontradas *</t>
  </si>
  <si>
    <t>La I.E. utiliza herramientas de planeación en los contenidos de aprendizajes *</t>
  </si>
  <si>
    <t>La I.E. consigue los logros esperados en la planeación de las clases *</t>
  </si>
  <si>
    <t>La I.E. considera los recursos educativos en la planeación de las clases  *</t>
  </si>
  <si>
    <t>La planeación de clases se elabora con los elementos básicos estándares *</t>
  </si>
  <si>
    <t>La planeación de clases permite conseguir los objetivos en la comunidad educativa *</t>
  </si>
  <si>
    <t>La I.E. hace seguimiento sistemático a los planes de clase, para hacer los ajustes pertinentes y lograr el desarrollo de las competencias en los estudiantes *</t>
  </si>
  <si>
    <t>La I.E. ha definido criterios de participación de los estudiantes en la elección de temas y estrategias de enseñanza para cada uno de los grados que ofrece la Institución *</t>
  </si>
  <si>
    <t>Las prácticas de aula se desarrollan con metodologías que apuntan al desarrollo de competencias *</t>
  </si>
  <si>
    <t>Las prácticas pedagógicas involucran un seguimiento al estilo pedagógico *</t>
  </si>
  <si>
    <t>La I.E. realiza un seguimiento sistemático de las prácticas de aula, verifica su impacto en los aprendizajes de los estudiantes y en el desempeño de los docentes, promoviendo estrategias para fortalecerlas *</t>
  </si>
  <si>
    <t>La I.E. posee criterios claros en el sistema de evaluación del rendimiento académico *</t>
  </si>
  <si>
    <t>Los criterios definidos por la I.E. son conocidos por los padres de familia  *</t>
  </si>
  <si>
    <t>La evaluación en el aula involucra acciones correctivas para estudiantes de bajo rendimiento académico y para aquellos con necesidades a la diversidad *</t>
  </si>
  <si>
    <t>La I.E. hace seguimiento y se cuenta con un buen sistema de información *</t>
  </si>
  <si>
    <t>Las prácticas de aula usan las didácticas para el dominio de la información *</t>
  </si>
  <si>
    <t>Segumiento a los resultados académicos</t>
  </si>
  <si>
    <t>Seguimiento a egresados</t>
  </si>
  <si>
    <t>La I.E. hace seguimiento periódico a los estudiantes a través de los docentes *</t>
  </si>
  <si>
    <t>La I.E. tiene mecanismos claros para el seguimiento de los resultados académicos *</t>
  </si>
  <si>
    <t>La I.E. hace seguimiento y ajustes a los resultados académicos obtenidos por los estudiantes *</t>
  </si>
  <si>
    <t>La I.E. revisa periódicamente su sistema de seguimiento académico, buscando estrategias de mejoramiento *</t>
  </si>
  <si>
    <t>La I.E. utiliza los resultados de las pruebas Saber para hacer seguimiento académico *</t>
  </si>
  <si>
    <t>La I.E. utiliza los resultados de las pruebas Icfes para hacer seguimiento académico *</t>
  </si>
  <si>
    <t>La I.E. realiza acciones de refuerzos a los estudiantes que lo requieran *</t>
  </si>
  <si>
    <t>La I.E. utiliza los resultados de las pruebas externas para lograr mejoramiento de prácticas de aula y en el marco del PMI *</t>
  </si>
  <si>
    <t>La I.E hace seguimiento y acciones correctivas teniendo en cuenta los resultados de las pruebas externas *</t>
  </si>
  <si>
    <t>La I.E. tiene establecida políticas para el control del ausentismo *</t>
  </si>
  <si>
    <t>La I.E. utiliza estrategias de control al ausentismo  *</t>
  </si>
  <si>
    <t>La I.E. aplica permanentemente seguimiento al ausentismo *</t>
  </si>
  <si>
    <t>La I.E. indaga las causas de ausentismo  *</t>
  </si>
  <si>
    <t>La comunidad en general participa en el proceso de control del ausentismo de los estudiantes *</t>
  </si>
  <si>
    <t>La I.E. hace evaluación periódica las estrategias que permiten controlar el ausentismo *</t>
  </si>
  <si>
    <t>La I.E. programa actividades de recuperación para el desarrollo de las competencias básicas de los estudiantes y al mejoramiento de los resultados *</t>
  </si>
  <si>
    <t>La I.E. desarrolla actividades de recuperación con indicadores y acciones correctivas *</t>
  </si>
  <si>
    <t>La I.E. revisa y evalúa periódicamente los efectos de las actividades de recuperación implementadas, haciendo los ajustes pertinentes para el mejoramiento de los resultados de los estudiantes *</t>
  </si>
  <si>
    <t>La I.E. cuenta con programas de apoyo pedagógico individual a casos de bajo rendimiento *</t>
  </si>
  <si>
    <t>La I.E. tiene establecidas políticas para atender casos de bajo rendimiento *</t>
  </si>
  <si>
    <t>La I.E. da apoyo y acciones correctivas a casos de bajo rendimiento *</t>
  </si>
  <si>
    <t>La I.E. revisa y evalúa periódicamente los resultados de los programas de apoyo pedagógico  que realiza e implementa acciones correctivas, para mejorar los resultados de los estudiantes *</t>
  </si>
  <si>
    <t>La I.E. tiene definido un plan de seguimiento a los egresados esta acorde con le PEI *</t>
  </si>
  <si>
    <t>La I.E. desarrolla actividades de contacto con egresados promoviendo su participación y organización *</t>
  </si>
  <si>
    <t>La I.E. promociona la participación de los egresados  *</t>
  </si>
  <si>
    <t>RELACIONES CON EL ENTORNO</t>
  </si>
  <si>
    <t>APOYO FINANCIERO Y CONTABLE</t>
  </si>
  <si>
    <t>PLANTA DOCENTE Y ADMINISTRATIVA</t>
  </si>
  <si>
    <t>NUMERO DE SEDES INVOLUCRADAS EN LA INTEGRACION</t>
  </si>
  <si>
    <t>Registre el número de estudiantes atendidos</t>
  </si>
  <si>
    <t>POBLACION ATENDIDA-TOTAL:</t>
  </si>
  <si>
    <t>MEDIA:</t>
  </si>
  <si>
    <r>
      <t xml:space="preserve">Favor diligenciar el instrumento en letra imprenta legible, eso facilita la sistematización.
Hacer firmar por el docente y rector, la totalidad de las hojas en el extremo inferior derecho, ademas de las firmas de la última hoja.
</t>
    </r>
    <r>
      <rPr>
        <b/>
        <u/>
        <sz val="10"/>
        <color indexed="8"/>
        <rFont val="Arial Narrow"/>
        <family val="2"/>
      </rPr>
      <t>ENTREGABLES:</t>
    </r>
    <r>
      <rPr>
        <sz val="10"/>
        <color indexed="8"/>
        <rFont val="Arial Narrow"/>
        <family val="2"/>
      </rPr>
      <t xml:space="preserve"> Instrumento de recolección información linea base diligenciado y firmado por el rector, docente, interventor (si asiste), funcionario de la Secretaría de Educación.
Sin esas firmas se da por no realizada la visita, recuerde que si llega a la sede y no es posible realizar la visita, debe comunicarse inmediatamente con la coordinación del proyecto para reasignar el el E.E. a visitar.</t>
    </r>
  </si>
  <si>
    <t>X</t>
  </si>
  <si>
    <t>BASICA PRIMARIA</t>
  </si>
  <si>
    <t>BASICA SECUNDARIA</t>
  </si>
  <si>
    <t xml:space="preserve">PREESCOLAR: </t>
  </si>
  <si>
    <t>NO</t>
  </si>
  <si>
    <t>ITEMS</t>
  </si>
  <si>
    <t>VALORACION</t>
  </si>
  <si>
    <t>Nº</t>
  </si>
  <si>
    <t>VALORACION:   1. No se cumple      2. Se cumple aceptablemente     3. Se cumple satisfactoriamente      4. Se cumple plenamente</t>
  </si>
  <si>
    <t>DIRECTIVOS DOCENTES: 2</t>
  </si>
  <si>
    <t>RURAL</t>
  </si>
  <si>
    <t>URBANA</t>
  </si>
  <si>
    <t>DEPARTAMENTO</t>
  </si>
  <si>
    <t>CUNDINAMARCA</t>
  </si>
  <si>
    <t>URBANA Y RURAL</t>
  </si>
  <si>
    <t>SEMANAS LECTIVAS</t>
  </si>
  <si>
    <t>PERIODOS ACADÉMICOS</t>
  </si>
  <si>
    <t xml:space="preserve">MAÑANA </t>
  </si>
  <si>
    <t>UNICA</t>
  </si>
  <si>
    <t>MIXTO: X</t>
  </si>
  <si>
    <t>MASCULINO:</t>
  </si>
  <si>
    <t>FEMENINO:</t>
  </si>
  <si>
    <t>INTEGRADAS AL AULA EN LA EDUCACIÓN FORMAL: X</t>
  </si>
  <si>
    <t>NO INTEGRADAS AL AULA EN LA EDUCACIÓN FORMAL</t>
  </si>
  <si>
    <t>EN AULAS ESPECIALES</t>
  </si>
  <si>
    <t>EN AULAS DE EDUCACIÓN FORMAL</t>
  </si>
  <si>
    <t xml:space="preserve">NO OFRECE EDUCACIÓN PARA ESTE TIPO DE POBLACIÓN             </t>
  </si>
  <si>
    <t>DEPARTAMENTO DE CUNDINAMARCA</t>
  </si>
  <si>
    <t>MATRIZ DE AUTOEVALUACIÓN ANEXO 1 GUIA 34</t>
  </si>
  <si>
    <t>LA SALLE</t>
  </si>
  <si>
    <t>SANTIAGO PEREZ</t>
  </si>
  <si>
    <t>QUEVEDO Z</t>
  </si>
  <si>
    <t>RIO FRIO</t>
  </si>
  <si>
    <t>INDUSTRIAL</t>
  </si>
  <si>
    <t>LUIS ORJUELA</t>
  </si>
  <si>
    <t>LA GRANJA</t>
  </si>
  <si>
    <t>LICEO INTEGRADO</t>
  </si>
  <si>
    <t>SAN JORGE</t>
  </si>
  <si>
    <t>CONSOLIDADO</t>
  </si>
  <si>
    <t>AREA</t>
  </si>
  <si>
    <t>PROCESO</t>
  </si>
  <si>
    <t>COMPONENTE</t>
  </si>
  <si>
    <t>EXISTENCIA</t>
  </si>
  <si>
    <t>PERTINENCIA</t>
  </si>
  <si>
    <t>APROPIACION</t>
  </si>
  <si>
    <t>MEJORAMIENTO CONTINUO</t>
  </si>
  <si>
    <t>GESTION DIRECTIVA</t>
  </si>
  <si>
    <t>Misión, Vision y principios</t>
  </si>
  <si>
    <t>Metas institucionales</t>
  </si>
  <si>
    <t>Conocimiento y apropiacion del direccionamiento</t>
  </si>
  <si>
    <t>Política de inclusion de personas de diferentes grupos poblacionales o diversidad cultural</t>
  </si>
  <si>
    <t>TOTAL</t>
  </si>
  <si>
    <t>GESTION ESTRATEGICA</t>
  </si>
  <si>
    <t>Articulación de Planes, proyecto y acciones</t>
  </si>
  <si>
    <t>Estrategia Pedagógica</t>
  </si>
  <si>
    <t>Uso de Información interna e externa) para la toma de decisiones</t>
  </si>
  <si>
    <t>Seguimiento y evaluación</t>
  </si>
  <si>
    <t>Comité de Conviviencia</t>
  </si>
  <si>
    <t>Personero Estudiantil</t>
  </si>
  <si>
    <t>Consejo de Padres de Familia</t>
  </si>
  <si>
    <t>Identificación y Divulgación de buenas prácticas</t>
  </si>
  <si>
    <t>Motivación hacia el Aprendizaje</t>
  </si>
  <si>
    <t>Bienestar del Alumnado</t>
  </si>
  <si>
    <t>Manejo de Comflictos</t>
  </si>
  <si>
    <t>Sector Productivo</t>
  </si>
  <si>
    <t>TOTAL PROCESO</t>
  </si>
  <si>
    <t>PORCENTAJES</t>
  </si>
  <si>
    <t>GESTION ACADEMICA</t>
  </si>
  <si>
    <t>DISEÑO PEDAGOGICO (CURRICULAR)</t>
  </si>
  <si>
    <t>Plan de Estudios</t>
  </si>
  <si>
    <t>Enfoque Metodológico</t>
  </si>
  <si>
    <t>Recursos para el Aprendizaje</t>
  </si>
  <si>
    <t>Evaluacion</t>
  </si>
  <si>
    <t>PRACTICAS PEDAGOGICAS</t>
  </si>
  <si>
    <t>Uso de los tiempos para el aprendizaje</t>
  </si>
  <si>
    <t>GESTION DEL AULA</t>
  </si>
  <si>
    <t>Relación Pedagógica</t>
  </si>
  <si>
    <t>Planeación de Clases</t>
  </si>
  <si>
    <t>Estilo Pedagógico</t>
  </si>
  <si>
    <t>Evaluación en el Aula</t>
  </si>
  <si>
    <t>SEGUIMIENTO ACADEMICO</t>
  </si>
  <si>
    <t>Seguimiento a los resultados académicos</t>
  </si>
  <si>
    <t>Actividades de Recuperación</t>
  </si>
  <si>
    <t>Seguimiento a los Egresados</t>
  </si>
  <si>
    <t>GESTION ADMINISTRATIVA Y FINANCIERA</t>
  </si>
  <si>
    <t>APOYO A LA GESTION ACADEMICA</t>
  </si>
  <si>
    <t>Proceso de Matrícula</t>
  </si>
  <si>
    <t>Archivo Académico</t>
  </si>
  <si>
    <t>Boletines de Calificaciones</t>
  </si>
  <si>
    <t>ADMINISTRACION DE LA PLANTA FISICA Y DE LOS RECURSOS</t>
  </si>
  <si>
    <t>Mantenimiento de la Planta Física</t>
  </si>
  <si>
    <t>Suministros y Dotación</t>
  </si>
  <si>
    <t>Seguridad y Protección</t>
  </si>
  <si>
    <t>ADMINISTRACION DE SERVICIOS COMPLEMENTARIOS</t>
  </si>
  <si>
    <t>Servicios de Transporte, Restaurante, cafetería y Salud (enfermería, odontología, psicología)</t>
  </si>
  <si>
    <t>Apoyo a estudiantes con bajo desempeño académico o con dificultades de inteacción</t>
  </si>
  <si>
    <t>Perfiles</t>
  </si>
  <si>
    <t xml:space="preserve">Inducción  </t>
  </si>
  <si>
    <t>Formación y Capacitación</t>
  </si>
  <si>
    <t>Pertenencia del personal vinculado</t>
  </si>
  <si>
    <t>Convivencia y Manejo de Conflictos</t>
  </si>
  <si>
    <t>Bienestar del Talento Humano</t>
  </si>
  <si>
    <t>Presupuesto Anual del Fondo de Servicios Educativos</t>
  </si>
  <si>
    <t>Ingresos y Gastos</t>
  </si>
  <si>
    <t>Control Fiscal</t>
  </si>
  <si>
    <t>GESTION DE LA COMUNIDAD</t>
  </si>
  <si>
    <t>Atención educativa a grupos poblacionales en situación de vulnerabilidad que experimentan barreras al aprendizaje y participación</t>
  </si>
  <si>
    <t>Atención educativa a estudiantes pertenecientes a grupos étnicos</t>
  </si>
  <si>
    <t>Proyectos de Vida</t>
  </si>
  <si>
    <t>PROYECCION A LA COMUNIDAD</t>
  </si>
  <si>
    <t>Escuela de Padres</t>
  </si>
  <si>
    <t>Oferta de Servicios a la Comunidad</t>
  </si>
  <si>
    <t>Servicio Social Estudiantil</t>
  </si>
  <si>
    <t>PARTICIPACION Y CONVIVENCIA</t>
  </si>
  <si>
    <t>Asamblea y Consejo de Padres de Familia</t>
  </si>
  <si>
    <t>Participación de las Familias</t>
  </si>
  <si>
    <t>PREVENCION DE RIESGOS</t>
  </si>
  <si>
    <t>Prevención de Riesgos Físicos</t>
  </si>
  <si>
    <t>Prevención de Riesgos Psicosociales</t>
  </si>
  <si>
    <t>Programas de Seguridad</t>
  </si>
  <si>
    <t xml:space="preserve">CODIGO: D01 03 F01 </t>
  </si>
  <si>
    <t>VERSION: 01</t>
  </si>
  <si>
    <t>VIGENCIA: 15 DE JULIO DE 2013</t>
  </si>
  <si>
    <t>DOCUMENTO CONTROLADO</t>
  </si>
  <si>
    <t xml:space="preserve">PERIODOS ACADÉMICOS:4, SEMANAS LECTIVAS:40, </t>
  </si>
  <si>
    <t>EVALUACIÓN INSTITUCIONAL AÑO 2015</t>
  </si>
  <si>
    <t>INSTITUCION EDUCATIVA DEPARTAMETAL LUIS CARLOS GALÁN</t>
  </si>
  <si>
    <t>YACOPÍ</t>
  </si>
  <si>
    <t>PEDRO ELIBERTO QUIROGA RUEDA</t>
  </si>
  <si>
    <t>ORIENTADOR: 0</t>
  </si>
  <si>
    <t>DOCENTES: 38</t>
  </si>
  <si>
    <t xml:space="preserve">ADMINISTRATIVOS: </t>
  </si>
  <si>
    <t>TERÁN</t>
  </si>
  <si>
    <t>INSPECCIÓN DE TERÁN</t>
  </si>
  <si>
    <t>iedteran@hotmail.com</t>
  </si>
  <si>
    <t>JORNADA</t>
  </si>
  <si>
    <t>NO:</t>
  </si>
  <si>
    <t>SEMANAS DE DESARROLLO INSTITUCIONAL</t>
  </si>
  <si>
    <t>CUNDINAMACA</t>
  </si>
  <si>
    <t>INSTITUCION EDUCATIVA DEPARTAMENTAL LUIS CARLOS GALÁN</t>
  </si>
  <si>
    <t>DIRECTIVOS DOCENTES: 2, ORIENTADOR: 0, DOCENTES: 38, ADMINISTRATIVOS: 1</t>
  </si>
  <si>
    <t>VEREDA TERÁN</t>
  </si>
  <si>
    <t>SECRETARÍA DE EDUCACIÓN DE CUNDINAMARCA</t>
  </si>
  <si>
    <t>MUNICIPIO DE YACOPÍ</t>
  </si>
  <si>
    <t>INSTITUCIÓN EDUCATIVA DEPARTAMENTAL LUIS CARLOS GALÁN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</si>
</sst>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32" x14ac:knownFonts="1">
    <font>
      <sz val="10"/>
      <name val="Arial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9"/>
      <name val="Arial"/>
      <family val="2"/>
    </font>
    <font>
      <b/>
      <sz val="10"/>
      <name val="Arial"/>
      <family val="2"/>
    </font>
    <font>
      <b/>
      <sz val="7"/>
      <name val="Arial"/>
      <family val="2"/>
    </font>
    <font>
      <b/>
      <sz val="9"/>
      <name val="Arial"/>
      <family val="2"/>
    </font>
    <font>
      <b/>
      <i/>
      <sz val="9"/>
      <name val="Arial"/>
      <family val="2"/>
    </font>
    <font>
      <b/>
      <i/>
      <sz val="10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b/>
      <u/>
      <sz val="10"/>
      <color indexed="8"/>
      <name val="Arial Narrow"/>
      <family val="2"/>
    </font>
    <font>
      <sz val="10"/>
      <color indexed="8"/>
      <name val="Arial Narrow"/>
      <family val="2"/>
    </font>
    <font>
      <sz val="10"/>
      <color indexed="9"/>
      <name val="Arial"/>
      <family val="2"/>
    </font>
    <font>
      <sz val="10"/>
      <color indexed="8"/>
      <name val="Arial"/>
      <family val="2"/>
    </font>
    <font>
      <b/>
      <sz val="10"/>
      <color indexed="9"/>
      <name val="Arial"/>
      <family val="2"/>
    </font>
    <font>
      <b/>
      <sz val="10"/>
      <color indexed="8"/>
      <name val="Arial"/>
      <family val="2"/>
    </font>
    <font>
      <sz val="11"/>
      <color indexed="8"/>
      <name val="Arial Narrow"/>
      <family val="2"/>
    </font>
    <font>
      <sz val="10"/>
      <color indexed="8"/>
      <name val="Arial Narrow"/>
      <family val="2"/>
    </font>
    <font>
      <b/>
      <sz val="12"/>
      <color indexed="8"/>
      <name val="Arial Narrow"/>
      <family val="2"/>
    </font>
    <font>
      <sz val="12"/>
      <color indexed="8"/>
      <name val="Arial Narrow"/>
      <family val="2"/>
    </font>
    <font>
      <b/>
      <sz val="9"/>
      <color indexed="9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u/>
      <sz val="10"/>
      <color theme="10"/>
      <name val="Arial"/>
      <family val="2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sz val="9"/>
      <color theme="1"/>
      <name val="Calibri"/>
      <family val="2"/>
      <scheme val="minor"/>
    </font>
  </fonts>
  <fills count="5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17"/>
        <bgColor indexed="64"/>
      </patternFill>
    </fill>
    <fill>
      <patternFill patternType="lightGray">
        <fgColor indexed="9"/>
      </patternFill>
    </fill>
    <fill>
      <patternFill patternType="mediumGray">
        <fgColor indexed="9"/>
      </patternFill>
    </fill>
    <fill>
      <patternFill patternType="solid">
        <fgColor indexed="29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6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CCECFF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4BF343"/>
        <bgColor indexed="64"/>
      </patternFill>
    </fill>
    <fill>
      <patternFill patternType="solid">
        <fgColor rgb="FFF50B32"/>
        <bgColor indexed="64"/>
      </patternFill>
    </fill>
    <fill>
      <patternFill patternType="solid">
        <fgColor rgb="FF8367A5"/>
        <bgColor indexed="64"/>
      </patternFill>
    </fill>
    <fill>
      <patternFill patternType="solid">
        <fgColor rgb="FFC96765"/>
        <bgColor indexed="64"/>
      </patternFill>
    </fill>
    <fill>
      <patternFill patternType="solid">
        <fgColor rgb="FFF78B31"/>
        <bgColor indexed="64"/>
      </patternFill>
    </fill>
    <fill>
      <patternFill patternType="solid">
        <fgColor rgb="FF3072C2"/>
        <bgColor indexed="64"/>
      </patternFill>
    </fill>
    <fill>
      <patternFill patternType="solid">
        <fgColor rgb="FF94B74D"/>
        <bgColor indexed="64"/>
      </patternFill>
    </fill>
    <fill>
      <patternFill patternType="solid">
        <fgColor rgb="FF64B7CE"/>
        <bgColor indexed="64"/>
      </patternFill>
    </fill>
    <fill>
      <patternFill patternType="solid">
        <fgColor rgb="FF14B40C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4D3B63"/>
        <bgColor indexed="64"/>
      </patternFill>
    </fill>
    <fill>
      <patternFill patternType="solid">
        <fgColor rgb="FF9A3836"/>
        <bgColor indexed="64"/>
      </patternFill>
    </fill>
    <fill>
      <patternFill patternType="solid">
        <fgColor rgb="FFB85808"/>
        <bgColor indexed="64"/>
      </patternFill>
    </fill>
    <fill>
      <patternFill patternType="solid">
        <fgColor rgb="FF204C82"/>
        <bgColor indexed="64"/>
      </patternFill>
    </fill>
    <fill>
      <patternFill patternType="solid">
        <fgColor rgb="FF5A702E"/>
        <bgColor indexed="64"/>
      </patternFill>
    </fill>
    <fill>
      <patternFill patternType="solid">
        <fgColor rgb="FF3288A0"/>
        <bgColor indexed="64"/>
      </patternFill>
    </fill>
    <fill>
      <patternFill patternType="solid">
        <fgColor rgb="FF0E8208"/>
        <bgColor indexed="64"/>
      </patternFill>
    </fill>
    <fill>
      <patternFill patternType="solid">
        <fgColor rgb="FF392B49"/>
        <bgColor indexed="64"/>
      </patternFill>
    </fill>
    <fill>
      <patternFill patternType="solid">
        <fgColor rgb="FF602322"/>
        <bgColor indexed="64"/>
      </patternFill>
    </fill>
    <fill>
      <patternFill patternType="solid">
        <fgColor rgb="FF753805"/>
        <bgColor indexed="64"/>
      </patternFill>
    </fill>
    <fill>
      <patternFill patternType="solid">
        <fgColor rgb="FF153153"/>
        <bgColor indexed="64"/>
      </patternFill>
    </fill>
    <fill>
      <patternFill patternType="solid">
        <fgColor rgb="FF39471D"/>
        <bgColor indexed="64"/>
      </patternFill>
    </fill>
    <fill>
      <patternFill patternType="solid">
        <fgColor rgb="FF1E5260"/>
        <bgColor indexed="64"/>
      </patternFill>
    </fill>
    <fill>
      <patternFill patternType="solid">
        <fgColor rgb="FF084705"/>
        <bgColor indexed="64"/>
      </patternFill>
    </fill>
    <fill>
      <patternFill patternType="solid">
        <fgColor rgb="FF00B0F0"/>
        <bgColor indexed="64"/>
      </patternFill>
    </fill>
  </fills>
  <borders count="5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</borders>
  <cellStyleXfs count="6">
    <xf numFmtId="0" fontId="0" fillId="0" borderId="0"/>
    <xf numFmtId="0" fontId="26" fillId="0" borderId="0" applyNumberFormat="0" applyFill="0" applyBorder="0" applyAlignment="0" applyProtection="0">
      <alignment vertical="top"/>
      <protection locked="0"/>
    </xf>
    <xf numFmtId="0" fontId="25" fillId="0" borderId="0"/>
    <xf numFmtId="0" fontId="25" fillId="0" borderId="0"/>
    <xf numFmtId="0" fontId="2" fillId="0" borderId="0"/>
    <xf numFmtId="9" fontId="25" fillId="0" borderId="0" applyFont="0" applyFill="0" applyBorder="0" applyAlignment="0" applyProtection="0"/>
  </cellStyleXfs>
  <cellXfs count="483">
    <xf numFmtId="0" fontId="0" fillId="0" borderId="0" xfId="0"/>
    <xf numFmtId="0" fontId="3" fillId="0" borderId="0" xfId="0" applyFont="1" applyAlignment="1">
      <alignment vertical="center" wrapText="1"/>
    </xf>
    <xf numFmtId="0" fontId="3" fillId="0" borderId="1" xfId="0" applyFont="1" applyBorder="1" applyAlignment="1">
      <alignment horizontal="center"/>
    </xf>
    <xf numFmtId="0" fontId="5" fillId="0" borderId="1" xfId="0" applyNumberFormat="1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/>
    </xf>
    <xf numFmtId="0" fontId="0" fillId="0" borderId="0" xfId="0" applyAlignment="1">
      <alignment horizontal="center" vertical="center" wrapText="1"/>
    </xf>
    <xf numFmtId="0" fontId="0" fillId="0" borderId="0" xfId="0" applyBorder="1"/>
    <xf numFmtId="0" fontId="2" fillId="0" borderId="0" xfId="0" applyFont="1"/>
    <xf numFmtId="2" fontId="2" fillId="0" borderId="0" xfId="4" applyNumberFormat="1" applyFont="1" applyAlignment="1">
      <alignment horizontal="center" vertical="center" wrapText="1"/>
    </xf>
    <xf numFmtId="0" fontId="2" fillId="0" borderId="0" xfId="4" applyFont="1" applyAlignment="1">
      <alignment vertical="center" wrapText="1"/>
    </xf>
    <xf numFmtId="2" fontId="2" fillId="0" borderId="1" xfId="4" applyNumberFormat="1" applyFont="1" applyBorder="1" applyAlignment="1">
      <alignment horizontal="center" vertical="center" wrapText="1"/>
    </xf>
    <xf numFmtId="0" fontId="2" fillId="0" borderId="1" xfId="4" applyFont="1" applyBorder="1" applyAlignment="1">
      <alignment vertical="center" wrapText="1"/>
    </xf>
    <xf numFmtId="0" fontId="2" fillId="0" borderId="1" xfId="4" applyFont="1" applyBorder="1" applyAlignment="1">
      <alignment horizontal="left" vertical="center" wrapText="1"/>
    </xf>
    <xf numFmtId="164" fontId="2" fillId="0" borderId="1" xfId="4" applyNumberFormat="1" applyFont="1" applyBorder="1" applyAlignment="1">
      <alignment horizontal="center" vertical="center" wrapText="1"/>
    </xf>
    <xf numFmtId="0" fontId="2" fillId="2" borderId="1" xfId="4" applyFont="1" applyFill="1" applyBorder="1" applyAlignment="1">
      <alignment horizontal="left" vertical="center" wrapText="1"/>
    </xf>
    <xf numFmtId="164" fontId="13" fillId="3" borderId="1" xfId="4" applyNumberFormat="1" applyFont="1" applyFill="1" applyBorder="1" applyAlignment="1">
      <alignment horizontal="center" vertical="center" wrapText="1"/>
    </xf>
    <xf numFmtId="164" fontId="2" fillId="2" borderId="1" xfId="4" applyNumberFormat="1" applyFont="1" applyFill="1" applyBorder="1" applyAlignment="1">
      <alignment horizontal="center" vertical="center" wrapText="1"/>
    </xf>
    <xf numFmtId="2" fontId="2" fillId="0" borderId="1" xfId="4" applyNumberFormat="1" applyFont="1" applyBorder="1" applyAlignment="1">
      <alignment vertical="center" wrapText="1"/>
    </xf>
    <xf numFmtId="0" fontId="2" fillId="0" borderId="1" xfId="0" applyFont="1" applyBorder="1"/>
    <xf numFmtId="0" fontId="2" fillId="0" borderId="1" xfId="0" applyFont="1" applyBorder="1" applyAlignment="1">
      <alignment wrapText="1"/>
    </xf>
    <xf numFmtId="0" fontId="4" fillId="4" borderId="1" xfId="4" applyFont="1" applyFill="1" applyBorder="1" applyAlignment="1">
      <alignment horizontal="center" vertical="center" wrapText="1"/>
    </xf>
    <xf numFmtId="164" fontId="4" fillId="4" borderId="1" xfId="4" applyNumberFormat="1" applyFont="1" applyFill="1" applyBorder="1" applyAlignment="1">
      <alignment horizontal="center" vertical="center" wrapText="1"/>
    </xf>
    <xf numFmtId="2" fontId="2" fillId="0" borderId="0" xfId="4" applyNumberFormat="1" applyFont="1" applyBorder="1" applyAlignment="1">
      <alignment horizontal="center" vertical="center" wrapText="1"/>
    </xf>
    <xf numFmtId="2" fontId="2" fillId="5" borderId="0" xfId="4" applyNumberFormat="1" applyFont="1" applyFill="1" applyBorder="1" applyAlignment="1">
      <alignment horizontal="center" vertical="center" wrapText="1"/>
    </xf>
    <xf numFmtId="0" fontId="2" fillId="5" borderId="0" xfId="4" applyFont="1" applyFill="1" applyBorder="1" applyAlignment="1">
      <alignment vertical="center" wrapText="1"/>
    </xf>
    <xf numFmtId="0" fontId="2" fillId="0" borderId="0" xfId="4" applyFont="1" applyBorder="1" applyAlignment="1">
      <alignment vertical="center" wrapText="1"/>
    </xf>
    <xf numFmtId="2" fontId="2" fillId="6" borderId="0" xfId="4" applyNumberFormat="1" applyFont="1" applyFill="1" applyBorder="1" applyAlignment="1">
      <alignment horizontal="center" vertical="center" wrapText="1"/>
    </xf>
    <xf numFmtId="0" fontId="2" fillId="6" borderId="0" xfId="4" applyFont="1" applyFill="1" applyBorder="1" applyAlignment="1">
      <alignment vertical="center" wrapText="1"/>
    </xf>
    <xf numFmtId="2" fontId="2" fillId="0" borderId="0" xfId="4" applyNumberFormat="1" applyFont="1" applyFill="1" applyBorder="1" applyAlignment="1">
      <alignment horizontal="center" vertical="center" wrapText="1"/>
    </xf>
    <xf numFmtId="0" fontId="2" fillId="0" borderId="0" xfId="4" applyFont="1" applyFill="1" applyBorder="1" applyAlignment="1">
      <alignment vertical="center" wrapText="1"/>
    </xf>
    <xf numFmtId="2" fontId="2" fillId="6" borderId="0" xfId="4" applyNumberFormat="1" applyFont="1" applyFill="1" applyAlignment="1">
      <alignment horizontal="center" vertical="center" wrapText="1"/>
    </xf>
    <xf numFmtId="0" fontId="2" fillId="6" borderId="0" xfId="4" applyFont="1" applyFill="1" applyAlignment="1">
      <alignment vertical="center" wrapText="1"/>
    </xf>
    <xf numFmtId="2" fontId="2" fillId="0" borderId="0" xfId="4" applyNumberFormat="1" applyFont="1" applyFill="1" applyAlignment="1">
      <alignment horizontal="center" vertical="center" wrapText="1"/>
    </xf>
    <xf numFmtId="0" fontId="2" fillId="0" borderId="0" xfId="4" applyFont="1" applyFill="1" applyAlignment="1">
      <alignment vertical="center" wrapText="1"/>
    </xf>
    <xf numFmtId="2" fontId="2" fillId="5" borderId="0" xfId="4" applyNumberFormat="1" applyFont="1" applyFill="1" applyAlignment="1">
      <alignment horizontal="center" vertical="center" wrapText="1"/>
    </xf>
    <xf numFmtId="0" fontId="2" fillId="5" borderId="0" xfId="4" applyFont="1" applyFill="1" applyAlignment="1">
      <alignment vertical="center" wrapText="1"/>
    </xf>
    <xf numFmtId="0" fontId="2" fillId="0" borderId="1" xfId="0" applyFont="1" applyBorder="1" applyAlignment="1">
      <alignment horizontal="justify"/>
    </xf>
    <xf numFmtId="0" fontId="2" fillId="0" borderId="0" xfId="0" applyFont="1" applyAlignment="1">
      <alignment horizontal="justify"/>
    </xf>
    <xf numFmtId="0" fontId="2" fillId="3" borderId="3" xfId="4" applyFont="1" applyFill="1" applyBorder="1" applyAlignment="1">
      <alignment horizontal="center" vertical="center" wrapText="1"/>
    </xf>
    <xf numFmtId="0" fontId="2" fillId="7" borderId="3" xfId="4" applyFont="1" applyFill="1" applyBorder="1" applyAlignment="1">
      <alignment horizontal="center" vertical="center" wrapText="1"/>
    </xf>
    <xf numFmtId="2" fontId="2" fillId="0" borderId="0" xfId="4" applyNumberFormat="1" applyFont="1" applyBorder="1" applyAlignment="1">
      <alignment vertical="center" wrapText="1"/>
    </xf>
    <xf numFmtId="164" fontId="2" fillId="0" borderId="0" xfId="4" applyNumberFormat="1" applyFont="1" applyBorder="1" applyAlignment="1">
      <alignment horizontal="center" vertical="center" wrapText="1"/>
    </xf>
    <xf numFmtId="0" fontId="4" fillId="8" borderId="1" xfId="4" applyFont="1" applyFill="1" applyBorder="1" applyAlignment="1">
      <alignment horizontal="right" vertical="center" wrapText="1"/>
    </xf>
    <xf numFmtId="164" fontId="4" fillId="8" borderId="1" xfId="4" applyNumberFormat="1" applyFont="1" applyFill="1" applyBorder="1" applyAlignment="1">
      <alignment horizontal="center" vertical="center" wrapText="1"/>
    </xf>
    <xf numFmtId="0" fontId="15" fillId="3" borderId="1" xfId="4" applyFont="1" applyFill="1" applyBorder="1" applyAlignment="1">
      <alignment horizontal="right" vertical="center" wrapText="1"/>
    </xf>
    <xf numFmtId="0" fontId="15" fillId="9" borderId="1" xfId="4" applyFont="1" applyFill="1" applyBorder="1" applyAlignment="1">
      <alignment horizontal="right" vertical="center" wrapText="1"/>
    </xf>
    <xf numFmtId="164" fontId="15" fillId="9" borderId="1" xfId="4" applyNumberFormat="1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3" fillId="2" borderId="2" xfId="0" applyFont="1" applyFill="1" applyBorder="1" applyAlignment="1">
      <alignment horizontal="center"/>
    </xf>
    <xf numFmtId="0" fontId="2" fillId="2" borderId="1" xfId="0" applyFont="1" applyFill="1" applyBorder="1"/>
    <xf numFmtId="0" fontId="2" fillId="2" borderId="1" xfId="0" applyFont="1" applyFill="1" applyBorder="1" applyAlignment="1">
      <alignment horizontal="justify"/>
    </xf>
    <xf numFmtId="0" fontId="13" fillId="2" borderId="0" xfId="0" applyFont="1" applyFill="1" applyBorder="1" applyAlignment="1">
      <alignment horizontal="center" wrapText="1"/>
    </xf>
    <xf numFmtId="0" fontId="14" fillId="2" borderId="0" xfId="0" applyFont="1" applyFill="1" applyBorder="1" applyAlignment="1">
      <alignment horizontal="left" wrapText="1"/>
    </xf>
    <xf numFmtId="0" fontId="2" fillId="2" borderId="0" xfId="0" applyFont="1" applyFill="1" applyBorder="1" applyAlignment="1">
      <alignment horizontal="left"/>
    </xf>
    <xf numFmtId="2" fontId="2" fillId="2" borderId="0" xfId="4" applyNumberFormat="1" applyFont="1" applyFill="1" applyBorder="1" applyAlignment="1">
      <alignment horizontal="center" vertical="center" wrapText="1"/>
    </xf>
    <xf numFmtId="0" fontId="2" fillId="2" borderId="0" xfId="4" applyFont="1" applyFill="1" applyBorder="1" applyAlignment="1">
      <alignment vertical="center" wrapText="1"/>
    </xf>
    <xf numFmtId="0" fontId="2" fillId="2" borderId="0" xfId="0" applyFont="1" applyFill="1" applyBorder="1"/>
    <xf numFmtId="0" fontId="4" fillId="3" borderId="2" xfId="4" applyFont="1" applyFill="1" applyBorder="1" applyAlignment="1">
      <alignment horizontal="center" vertical="center" wrapText="1"/>
    </xf>
    <xf numFmtId="0" fontId="4" fillId="7" borderId="2" xfId="4" applyFont="1" applyFill="1" applyBorder="1" applyAlignment="1">
      <alignment horizontal="center" vertical="center" wrapText="1"/>
    </xf>
    <xf numFmtId="0" fontId="4" fillId="10" borderId="1" xfId="0" applyFont="1" applyFill="1" applyBorder="1" applyAlignment="1">
      <alignment horizontal="right"/>
    </xf>
    <xf numFmtId="164" fontId="4" fillId="10" borderId="1" xfId="0" applyNumberFormat="1" applyFont="1" applyFill="1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horizontal="justify" vertical="center"/>
    </xf>
    <xf numFmtId="0" fontId="17" fillId="0" borderId="1" xfId="0" applyFont="1" applyBorder="1" applyAlignment="1">
      <alignment horizontal="justify" vertical="center"/>
    </xf>
    <xf numFmtId="0" fontId="10" fillId="0" borderId="1" xfId="0" applyFont="1" applyBorder="1" applyAlignment="1">
      <alignment horizontal="justify" vertical="center"/>
    </xf>
    <xf numFmtId="0" fontId="10" fillId="0" borderId="0" xfId="0" applyFont="1" applyAlignment="1">
      <alignment horizontal="left"/>
    </xf>
    <xf numFmtId="0" fontId="10" fillId="0" borderId="0" xfId="0" applyFont="1" applyAlignment="1">
      <alignment horizontal="justify" vertical="center"/>
    </xf>
    <xf numFmtId="0" fontId="17" fillId="0" borderId="1" xfId="0" applyFont="1" applyBorder="1" applyAlignment="1">
      <alignment vertical="center" wrapText="1"/>
    </xf>
    <xf numFmtId="0" fontId="17" fillId="0" borderId="1" xfId="0" applyFont="1" applyBorder="1" applyAlignment="1">
      <alignment vertical="center"/>
    </xf>
    <xf numFmtId="0" fontId="17" fillId="0" borderId="1" xfId="0" applyFont="1" applyBorder="1" applyAlignment="1">
      <alignment horizontal="justify" vertical="center" wrapText="1"/>
    </xf>
    <xf numFmtId="0" fontId="2" fillId="0" borderId="0" xfId="0" applyFont="1" applyAlignment="1">
      <alignment horizontal="center"/>
    </xf>
    <xf numFmtId="0" fontId="9" fillId="0" borderId="1" xfId="0" applyFont="1" applyBorder="1" applyAlignment="1">
      <alignment horizontal="left" vertical="center" wrapText="1"/>
    </xf>
    <xf numFmtId="0" fontId="10" fillId="0" borderId="1" xfId="0" applyFont="1" applyBorder="1" applyAlignment="1">
      <alignment vertical="center" wrapText="1"/>
    </xf>
    <xf numFmtId="164" fontId="2" fillId="2" borderId="1" xfId="0" applyNumberFormat="1" applyFont="1" applyFill="1" applyBorder="1" applyAlignment="1">
      <alignment horizontal="center"/>
    </xf>
    <xf numFmtId="0" fontId="2" fillId="2" borderId="1" xfId="0" applyFont="1" applyFill="1" applyBorder="1" applyAlignment="1">
      <alignment horizontal="left"/>
    </xf>
    <xf numFmtId="0" fontId="2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9" fillId="0" borderId="4" xfId="0" applyFont="1" applyBorder="1" applyAlignment="1">
      <alignment horizontal="left" vertical="center" wrapText="1"/>
    </xf>
    <xf numFmtId="0" fontId="9" fillId="0" borderId="1" xfId="0" applyFont="1" applyBorder="1" applyAlignment="1">
      <alignment horizontal="left" vertical="center"/>
    </xf>
    <xf numFmtId="0" fontId="10" fillId="0" borderId="0" xfId="0" applyFont="1" applyAlignment="1">
      <alignment horizontal="center"/>
    </xf>
    <xf numFmtId="0" fontId="29" fillId="0" borderId="5" xfId="0" applyFont="1" applyBorder="1" applyAlignment="1">
      <alignment horizontal="center" vertical="center"/>
    </xf>
    <xf numFmtId="0" fontId="29" fillId="0" borderId="4" xfId="0" applyFont="1" applyBorder="1" applyAlignment="1">
      <alignment horizontal="center" vertical="center"/>
    </xf>
    <xf numFmtId="0" fontId="29" fillId="0" borderId="6" xfId="0" applyFont="1" applyBorder="1" applyAlignment="1">
      <alignment horizontal="center" vertical="center"/>
    </xf>
    <xf numFmtId="0" fontId="30" fillId="0" borderId="0" xfId="0" applyFont="1" applyAlignment="1">
      <alignment horizontal="center"/>
    </xf>
    <xf numFmtId="0" fontId="30" fillId="0" borderId="0" xfId="0" applyFont="1"/>
    <xf numFmtId="0" fontId="29" fillId="0" borderId="7" xfId="0" applyFont="1" applyBorder="1" applyAlignment="1">
      <alignment horizontal="center" vertical="center"/>
    </xf>
    <xf numFmtId="0" fontId="29" fillId="0" borderId="8" xfId="0" applyFont="1" applyBorder="1" applyAlignment="1">
      <alignment horizontal="center" vertical="center"/>
    </xf>
    <xf numFmtId="0" fontId="29" fillId="0" borderId="8" xfId="0" applyFont="1" applyBorder="1" applyAlignment="1">
      <alignment horizontal="center" vertical="center" wrapText="1"/>
    </xf>
    <xf numFmtId="0" fontId="29" fillId="0" borderId="7" xfId="0" applyFont="1" applyBorder="1" applyAlignment="1">
      <alignment horizontal="center" vertical="center" wrapText="1"/>
    </xf>
    <xf numFmtId="0" fontId="29" fillId="0" borderId="7" xfId="0" applyFont="1" applyFill="1" applyBorder="1" applyAlignment="1">
      <alignment horizontal="center" vertical="center"/>
    </xf>
    <xf numFmtId="0" fontId="29" fillId="19" borderId="7" xfId="0" applyFont="1" applyFill="1" applyBorder="1" applyAlignment="1">
      <alignment horizontal="left" vertical="center" wrapText="1"/>
    </xf>
    <xf numFmtId="0" fontId="29" fillId="0" borderId="7" xfId="0" applyFont="1" applyFill="1" applyBorder="1" applyAlignment="1">
      <alignment horizontal="center" vertical="center" wrapText="1"/>
    </xf>
    <xf numFmtId="0" fontId="25" fillId="0" borderId="0" xfId="2" applyAlignment="1">
      <alignment horizontal="center" vertical="center"/>
    </xf>
    <xf numFmtId="0" fontId="25" fillId="0" borderId="0" xfId="2" applyAlignment="1">
      <alignment vertical="center"/>
    </xf>
    <xf numFmtId="0" fontId="25" fillId="0" borderId="0" xfId="2" applyFont="1" applyAlignment="1">
      <alignment horizontal="center" vertical="center"/>
    </xf>
    <xf numFmtId="0" fontId="25" fillId="0" borderId="0" xfId="2" applyFont="1" applyAlignment="1">
      <alignment vertical="center"/>
    </xf>
    <xf numFmtId="0" fontId="28" fillId="20" borderId="9" xfId="2" applyFont="1" applyFill="1" applyBorder="1" applyAlignment="1">
      <alignment horizontal="center" vertical="center"/>
    </xf>
    <xf numFmtId="0" fontId="28" fillId="20" borderId="10" xfId="2" applyFont="1" applyFill="1" applyBorder="1" applyAlignment="1">
      <alignment horizontal="center" vertical="center"/>
    </xf>
    <xf numFmtId="0" fontId="28" fillId="20" borderId="11" xfId="2" applyFont="1" applyFill="1" applyBorder="1" applyAlignment="1">
      <alignment horizontal="center" vertical="center"/>
    </xf>
    <xf numFmtId="0" fontId="28" fillId="21" borderId="9" xfId="2" applyFont="1" applyFill="1" applyBorder="1" applyAlignment="1">
      <alignment horizontal="center" vertical="center"/>
    </xf>
    <xf numFmtId="0" fontId="28" fillId="21" borderId="10" xfId="2" applyFont="1" applyFill="1" applyBorder="1" applyAlignment="1">
      <alignment horizontal="center" vertical="center"/>
    </xf>
    <xf numFmtId="0" fontId="28" fillId="21" borderId="11" xfId="2" applyFont="1" applyFill="1" applyBorder="1" applyAlignment="1">
      <alignment horizontal="center" vertical="center"/>
    </xf>
    <xf numFmtId="0" fontId="28" fillId="22" borderId="9" xfId="2" applyFont="1" applyFill="1" applyBorder="1" applyAlignment="1">
      <alignment horizontal="center" vertical="center"/>
    </xf>
    <xf numFmtId="0" fontId="28" fillId="22" borderId="10" xfId="2" applyFont="1" applyFill="1" applyBorder="1" applyAlignment="1">
      <alignment horizontal="center" vertical="center"/>
    </xf>
    <xf numFmtId="0" fontId="28" fillId="22" borderId="12" xfId="2" applyFont="1" applyFill="1" applyBorder="1" applyAlignment="1">
      <alignment horizontal="center" vertical="center"/>
    </xf>
    <xf numFmtId="0" fontId="28" fillId="23" borderId="9" xfId="2" applyFont="1" applyFill="1" applyBorder="1" applyAlignment="1">
      <alignment horizontal="center" vertical="center"/>
    </xf>
    <xf numFmtId="0" fontId="28" fillId="23" borderId="10" xfId="2" applyFont="1" applyFill="1" applyBorder="1" applyAlignment="1">
      <alignment horizontal="center" vertical="center"/>
    </xf>
    <xf numFmtId="0" fontId="28" fillId="23" borderId="11" xfId="2" applyFont="1" applyFill="1" applyBorder="1" applyAlignment="1">
      <alignment horizontal="center" vertical="center"/>
    </xf>
    <xf numFmtId="0" fontId="28" fillId="24" borderId="9" xfId="2" applyFont="1" applyFill="1" applyBorder="1" applyAlignment="1">
      <alignment horizontal="center" vertical="center"/>
    </xf>
    <xf numFmtId="0" fontId="28" fillId="24" borderId="10" xfId="2" applyFont="1" applyFill="1" applyBorder="1" applyAlignment="1">
      <alignment horizontal="center" vertical="center"/>
    </xf>
    <xf numFmtId="0" fontId="28" fillId="24" borderId="12" xfId="2" applyFont="1" applyFill="1" applyBorder="1" applyAlignment="1">
      <alignment horizontal="center" vertical="center"/>
    </xf>
    <xf numFmtId="0" fontId="28" fillId="25" borderId="9" xfId="2" applyFont="1" applyFill="1" applyBorder="1" applyAlignment="1">
      <alignment horizontal="center" vertical="center"/>
    </xf>
    <xf numFmtId="0" fontId="28" fillId="25" borderId="10" xfId="2" applyFont="1" applyFill="1" applyBorder="1" applyAlignment="1">
      <alignment horizontal="center" vertical="center"/>
    </xf>
    <xf numFmtId="0" fontId="28" fillId="25" borderId="11" xfId="2" applyFont="1" applyFill="1" applyBorder="1" applyAlignment="1">
      <alignment horizontal="center" vertical="center"/>
    </xf>
    <xf numFmtId="0" fontId="28" fillId="26" borderId="9" xfId="2" applyFont="1" applyFill="1" applyBorder="1" applyAlignment="1">
      <alignment horizontal="center" vertical="center"/>
    </xf>
    <xf numFmtId="0" fontId="28" fillId="26" borderId="10" xfId="2" applyFont="1" applyFill="1" applyBorder="1" applyAlignment="1">
      <alignment horizontal="center" vertical="center"/>
    </xf>
    <xf numFmtId="0" fontId="28" fillId="26" borderId="11" xfId="2" applyFont="1" applyFill="1" applyBorder="1" applyAlignment="1">
      <alignment horizontal="center" vertical="center"/>
    </xf>
    <xf numFmtId="0" fontId="28" fillId="27" borderId="9" xfId="2" applyFont="1" applyFill="1" applyBorder="1" applyAlignment="1">
      <alignment horizontal="center" vertical="center"/>
    </xf>
    <xf numFmtId="0" fontId="28" fillId="27" borderId="10" xfId="2" applyFont="1" applyFill="1" applyBorder="1" applyAlignment="1">
      <alignment horizontal="center" vertical="center"/>
    </xf>
    <xf numFmtId="0" fontId="28" fillId="27" borderId="12" xfId="2" applyFont="1" applyFill="1" applyBorder="1" applyAlignment="1">
      <alignment horizontal="center" vertical="center" wrapText="1"/>
    </xf>
    <xf numFmtId="0" fontId="25" fillId="0" borderId="13" xfId="2" applyFont="1" applyBorder="1" applyAlignment="1">
      <alignment horizontal="justify" vertical="center" wrapText="1"/>
    </xf>
    <xf numFmtId="0" fontId="28" fillId="20" borderId="14" xfId="2" applyFont="1" applyFill="1" applyBorder="1" applyAlignment="1">
      <alignment horizontal="center" vertical="center"/>
    </xf>
    <xf numFmtId="0" fontId="28" fillId="20" borderId="15" xfId="2" applyFont="1" applyFill="1" applyBorder="1" applyAlignment="1">
      <alignment horizontal="center" vertical="center"/>
    </xf>
    <xf numFmtId="0" fontId="28" fillId="20" borderId="16" xfId="2" applyFont="1" applyFill="1" applyBorder="1" applyAlignment="1">
      <alignment horizontal="center" vertical="center"/>
    </xf>
    <xf numFmtId="0" fontId="25" fillId="21" borderId="14" xfId="2" applyFill="1" applyBorder="1" applyAlignment="1">
      <alignment horizontal="center" vertical="center"/>
    </xf>
    <xf numFmtId="0" fontId="25" fillId="21" borderId="15" xfId="2" applyFill="1" applyBorder="1" applyAlignment="1">
      <alignment horizontal="center" vertical="center"/>
    </xf>
    <xf numFmtId="0" fontId="25" fillId="21" borderId="16" xfId="2" applyFill="1" applyBorder="1" applyAlignment="1">
      <alignment horizontal="center" vertical="center"/>
    </xf>
    <xf numFmtId="0" fontId="25" fillId="22" borderId="14" xfId="2" applyFill="1" applyBorder="1" applyAlignment="1">
      <alignment horizontal="center" vertical="center"/>
    </xf>
    <xf numFmtId="0" fontId="25" fillId="22" borderId="15" xfId="2" applyFill="1" applyBorder="1" applyAlignment="1">
      <alignment horizontal="center" vertical="center"/>
    </xf>
    <xf numFmtId="0" fontId="25" fillId="22" borderId="13" xfId="2" applyFill="1" applyBorder="1" applyAlignment="1">
      <alignment horizontal="center" vertical="center"/>
    </xf>
    <xf numFmtId="0" fontId="25" fillId="23" borderId="14" xfId="2" applyFill="1" applyBorder="1" applyAlignment="1">
      <alignment horizontal="center" vertical="center"/>
    </xf>
    <xf numFmtId="0" fontId="25" fillId="23" borderId="15" xfId="2" applyFill="1" applyBorder="1" applyAlignment="1">
      <alignment horizontal="center" vertical="center"/>
    </xf>
    <xf numFmtId="0" fontId="25" fillId="23" borderId="16" xfId="2" applyFill="1" applyBorder="1" applyAlignment="1">
      <alignment horizontal="center" vertical="center"/>
    </xf>
    <xf numFmtId="0" fontId="25" fillId="24" borderId="14" xfId="2" applyFill="1" applyBorder="1" applyAlignment="1">
      <alignment horizontal="center" vertical="center"/>
    </xf>
    <xf numFmtId="0" fontId="25" fillId="24" borderId="15" xfId="2" applyFill="1" applyBorder="1" applyAlignment="1">
      <alignment horizontal="center" vertical="center"/>
    </xf>
    <xf numFmtId="0" fontId="25" fillId="24" borderId="13" xfId="2" applyFill="1" applyBorder="1" applyAlignment="1">
      <alignment horizontal="center" vertical="center"/>
    </xf>
    <xf numFmtId="0" fontId="25" fillId="25" borderId="14" xfId="2" applyFill="1" applyBorder="1" applyAlignment="1">
      <alignment horizontal="center" vertical="center"/>
    </xf>
    <xf numFmtId="0" fontId="25" fillId="25" borderId="15" xfId="2" applyFill="1" applyBorder="1" applyAlignment="1">
      <alignment horizontal="center" vertical="center"/>
    </xf>
    <xf numFmtId="0" fontId="25" fillId="25" borderId="16" xfId="2" applyFill="1" applyBorder="1" applyAlignment="1">
      <alignment horizontal="center" vertical="center"/>
    </xf>
    <xf numFmtId="0" fontId="25" fillId="26" borderId="14" xfId="2" applyFill="1" applyBorder="1" applyAlignment="1">
      <alignment horizontal="center" vertical="center"/>
    </xf>
    <xf numFmtId="0" fontId="25" fillId="26" borderId="15" xfId="2" applyFill="1" applyBorder="1" applyAlignment="1">
      <alignment horizontal="center" vertical="center"/>
    </xf>
    <xf numFmtId="0" fontId="25" fillId="26" borderId="16" xfId="2" applyFill="1" applyBorder="1" applyAlignment="1">
      <alignment horizontal="center" vertical="center"/>
    </xf>
    <xf numFmtId="0" fontId="27" fillId="22" borderId="14" xfId="2" applyFont="1" applyFill="1" applyBorder="1" applyAlignment="1">
      <alignment horizontal="center" vertical="center"/>
    </xf>
    <xf numFmtId="0" fontId="25" fillId="27" borderId="14" xfId="2" applyFill="1" applyBorder="1" applyAlignment="1">
      <alignment horizontal="center" vertical="center"/>
    </xf>
    <xf numFmtId="0" fontId="25" fillId="0" borderId="2" xfId="2" applyFont="1" applyBorder="1" applyAlignment="1">
      <alignment horizontal="justify" vertical="center" wrapText="1"/>
    </xf>
    <xf numFmtId="0" fontId="28" fillId="20" borderId="17" xfId="2" applyFont="1" applyFill="1" applyBorder="1" applyAlignment="1">
      <alignment horizontal="center" vertical="center"/>
    </xf>
    <xf numFmtId="0" fontId="28" fillId="20" borderId="1" xfId="2" applyFont="1" applyFill="1" applyBorder="1" applyAlignment="1">
      <alignment horizontal="center" vertical="center"/>
    </xf>
    <xf numFmtId="0" fontId="28" fillId="20" borderId="18" xfId="2" applyFont="1" applyFill="1" applyBorder="1" applyAlignment="1">
      <alignment horizontal="center" vertical="center"/>
    </xf>
    <xf numFmtId="0" fontId="25" fillId="21" borderId="17" xfId="2" applyFill="1" applyBorder="1" applyAlignment="1">
      <alignment horizontal="center" vertical="center"/>
    </xf>
    <xf numFmtId="0" fontId="25" fillId="21" borderId="1" xfId="2" applyFill="1" applyBorder="1" applyAlignment="1">
      <alignment horizontal="center" vertical="center"/>
    </xf>
    <xf numFmtId="0" fontId="25" fillId="21" borderId="18" xfId="2" applyFill="1" applyBorder="1" applyAlignment="1">
      <alignment horizontal="center" vertical="center"/>
    </xf>
    <xf numFmtId="0" fontId="25" fillId="22" borderId="17" xfId="2" applyFill="1" applyBorder="1" applyAlignment="1">
      <alignment horizontal="center" vertical="center"/>
    </xf>
    <xf numFmtId="0" fontId="25" fillId="22" borderId="1" xfId="2" applyFill="1" applyBorder="1" applyAlignment="1">
      <alignment horizontal="center" vertical="center"/>
    </xf>
    <xf numFmtId="0" fontId="25" fillId="22" borderId="2" xfId="2" applyFill="1" applyBorder="1" applyAlignment="1">
      <alignment horizontal="center" vertical="center"/>
    </xf>
    <xf numFmtId="0" fontId="25" fillId="23" borderId="17" xfId="2" applyFill="1" applyBorder="1" applyAlignment="1">
      <alignment horizontal="center" vertical="center"/>
    </xf>
    <xf numFmtId="0" fontId="25" fillId="23" borderId="1" xfId="2" applyFill="1" applyBorder="1" applyAlignment="1">
      <alignment horizontal="center" vertical="center"/>
    </xf>
    <xf numFmtId="0" fontId="25" fillId="23" borderId="18" xfId="2" applyFill="1" applyBorder="1" applyAlignment="1">
      <alignment horizontal="center" vertical="center"/>
    </xf>
    <xf numFmtId="0" fontId="25" fillId="24" borderId="17" xfId="2" applyFill="1" applyBorder="1" applyAlignment="1">
      <alignment horizontal="center" vertical="center"/>
    </xf>
    <xf numFmtId="0" fontId="25" fillId="24" borderId="1" xfId="2" applyFill="1" applyBorder="1" applyAlignment="1">
      <alignment horizontal="center" vertical="center"/>
    </xf>
    <xf numFmtId="0" fontId="25" fillId="24" borderId="2" xfId="2" applyFill="1" applyBorder="1" applyAlignment="1">
      <alignment horizontal="center" vertical="center"/>
    </xf>
    <xf numFmtId="0" fontId="25" fillId="25" borderId="17" xfId="2" applyFill="1" applyBorder="1" applyAlignment="1">
      <alignment horizontal="center" vertical="center"/>
    </xf>
    <xf numFmtId="0" fontId="25" fillId="25" borderId="1" xfId="2" applyFill="1" applyBorder="1" applyAlignment="1">
      <alignment horizontal="center" vertical="center"/>
    </xf>
    <xf numFmtId="0" fontId="25" fillId="25" borderId="18" xfId="2" applyFill="1" applyBorder="1" applyAlignment="1">
      <alignment horizontal="center" vertical="center"/>
    </xf>
    <xf numFmtId="0" fontId="25" fillId="26" borderId="17" xfId="2" applyFill="1" applyBorder="1" applyAlignment="1">
      <alignment horizontal="center" vertical="center"/>
    </xf>
    <xf numFmtId="0" fontId="25" fillId="26" borderId="1" xfId="2" applyFill="1" applyBorder="1" applyAlignment="1">
      <alignment horizontal="center" vertical="center"/>
    </xf>
    <xf numFmtId="0" fontId="25" fillId="26" borderId="18" xfId="2" applyFill="1" applyBorder="1" applyAlignment="1">
      <alignment horizontal="center" vertical="center"/>
    </xf>
    <xf numFmtId="0" fontId="27" fillId="22" borderId="17" xfId="2" applyFont="1" applyFill="1" applyBorder="1" applyAlignment="1">
      <alignment horizontal="center" vertical="center"/>
    </xf>
    <xf numFmtId="0" fontId="25" fillId="28" borderId="14" xfId="2" applyFill="1" applyBorder="1" applyAlignment="1">
      <alignment horizontal="center" vertical="center"/>
    </xf>
    <xf numFmtId="0" fontId="25" fillId="0" borderId="12" xfId="2" applyFont="1" applyBorder="1" applyAlignment="1">
      <alignment horizontal="justify" vertical="center" wrapText="1"/>
    </xf>
    <xf numFmtId="0" fontId="25" fillId="21" borderId="9" xfId="2" applyFill="1" applyBorder="1" applyAlignment="1">
      <alignment horizontal="center" vertical="center"/>
    </xf>
    <xf numFmtId="0" fontId="25" fillId="21" borderId="10" xfId="2" applyFill="1" applyBorder="1" applyAlignment="1">
      <alignment horizontal="center" vertical="center"/>
    </xf>
    <xf numFmtId="0" fontId="25" fillId="21" borderId="11" xfId="2" applyFill="1" applyBorder="1" applyAlignment="1">
      <alignment horizontal="center" vertical="center"/>
    </xf>
    <xf numFmtId="0" fontId="25" fillId="22" borderId="9" xfId="2" applyFill="1" applyBorder="1" applyAlignment="1">
      <alignment horizontal="center" vertical="center"/>
    </xf>
    <xf numFmtId="0" fontId="25" fillId="22" borderId="10" xfId="2" applyFill="1" applyBorder="1" applyAlignment="1">
      <alignment horizontal="center" vertical="center"/>
    </xf>
    <xf numFmtId="0" fontId="25" fillId="22" borderId="12" xfId="2" applyFill="1" applyBorder="1" applyAlignment="1">
      <alignment horizontal="center" vertical="center"/>
    </xf>
    <xf numFmtId="0" fontId="25" fillId="23" borderId="9" xfId="2" applyFill="1" applyBorder="1" applyAlignment="1">
      <alignment horizontal="center" vertical="center"/>
    </xf>
    <xf numFmtId="0" fontId="25" fillId="23" borderId="10" xfId="2" applyFill="1" applyBorder="1" applyAlignment="1">
      <alignment horizontal="center" vertical="center"/>
    </xf>
    <xf numFmtId="0" fontId="25" fillId="23" borderId="11" xfId="2" applyFill="1" applyBorder="1" applyAlignment="1">
      <alignment horizontal="center" vertical="center"/>
    </xf>
    <xf numFmtId="0" fontId="25" fillId="24" borderId="9" xfId="2" applyFill="1" applyBorder="1" applyAlignment="1">
      <alignment horizontal="center" vertical="center"/>
    </xf>
    <xf numFmtId="0" fontId="25" fillId="24" borderId="10" xfId="2" applyFill="1" applyBorder="1" applyAlignment="1">
      <alignment horizontal="center" vertical="center"/>
    </xf>
    <xf numFmtId="0" fontId="25" fillId="24" borderId="12" xfId="2" applyFill="1" applyBorder="1" applyAlignment="1">
      <alignment horizontal="center" vertical="center"/>
    </xf>
    <xf numFmtId="0" fontId="25" fillId="25" borderId="9" xfId="2" applyFill="1" applyBorder="1" applyAlignment="1">
      <alignment horizontal="center" vertical="center"/>
    </xf>
    <xf numFmtId="0" fontId="25" fillId="25" borderId="10" xfId="2" applyFill="1" applyBorder="1" applyAlignment="1">
      <alignment horizontal="center" vertical="center"/>
    </xf>
    <xf numFmtId="0" fontId="25" fillId="25" borderId="11" xfId="2" applyFill="1" applyBorder="1" applyAlignment="1">
      <alignment horizontal="center" vertical="center"/>
    </xf>
    <xf numFmtId="0" fontId="25" fillId="26" borderId="9" xfId="2" applyFill="1" applyBorder="1" applyAlignment="1">
      <alignment horizontal="center" vertical="center"/>
    </xf>
    <xf numFmtId="0" fontId="25" fillId="26" borderId="10" xfId="2" applyFill="1" applyBorder="1" applyAlignment="1">
      <alignment horizontal="center" vertical="center"/>
    </xf>
    <xf numFmtId="0" fontId="25" fillId="26" borderId="11" xfId="2" applyFill="1" applyBorder="1" applyAlignment="1">
      <alignment horizontal="center" vertical="center"/>
    </xf>
    <xf numFmtId="0" fontId="27" fillId="22" borderId="9" xfId="2" applyFont="1" applyFill="1" applyBorder="1" applyAlignment="1">
      <alignment horizontal="center" vertical="center"/>
    </xf>
    <xf numFmtId="0" fontId="25" fillId="0" borderId="19" xfId="2" applyBorder="1" applyAlignment="1">
      <alignment horizontal="center" vertical="center" wrapText="1"/>
    </xf>
    <xf numFmtId="0" fontId="28" fillId="20" borderId="20" xfId="2" applyFont="1" applyFill="1" applyBorder="1" applyAlignment="1">
      <alignment horizontal="center" vertical="center"/>
    </xf>
    <xf numFmtId="0" fontId="28" fillId="20" borderId="21" xfId="2" applyFont="1" applyFill="1" applyBorder="1" applyAlignment="1">
      <alignment horizontal="center" vertical="center"/>
    </xf>
    <xf numFmtId="0" fontId="25" fillId="29" borderId="19" xfId="2" applyFill="1" applyBorder="1" applyAlignment="1">
      <alignment horizontal="center" vertical="center"/>
    </xf>
    <xf numFmtId="0" fontId="25" fillId="29" borderId="22" xfId="2" applyFill="1" applyBorder="1" applyAlignment="1">
      <alignment horizontal="center" vertical="center"/>
    </xf>
    <xf numFmtId="0" fontId="25" fillId="29" borderId="23" xfId="2" applyFill="1" applyBorder="1" applyAlignment="1">
      <alignment horizontal="center" vertical="center"/>
    </xf>
    <xf numFmtId="0" fontId="25" fillId="30" borderId="19" xfId="2" applyFill="1" applyBorder="1" applyAlignment="1">
      <alignment horizontal="center" vertical="center"/>
    </xf>
    <xf numFmtId="0" fontId="25" fillId="30" borderId="22" xfId="2" applyFill="1" applyBorder="1" applyAlignment="1">
      <alignment horizontal="center" vertical="center"/>
    </xf>
    <xf numFmtId="0" fontId="25" fillId="30" borderId="24" xfId="2" applyFill="1" applyBorder="1" applyAlignment="1">
      <alignment horizontal="center" vertical="center"/>
    </xf>
    <xf numFmtId="0" fontId="25" fillId="31" borderId="19" xfId="2" applyFill="1" applyBorder="1" applyAlignment="1">
      <alignment horizontal="center" vertical="center"/>
    </xf>
    <xf numFmtId="0" fontId="25" fillId="31" borderId="22" xfId="2" applyFill="1" applyBorder="1" applyAlignment="1">
      <alignment horizontal="center" vertical="center"/>
    </xf>
    <xf numFmtId="0" fontId="25" fillId="31" borderId="23" xfId="2" applyFill="1" applyBorder="1" applyAlignment="1">
      <alignment horizontal="center" vertical="center"/>
    </xf>
    <xf numFmtId="0" fontId="25" fillId="32" borderId="19" xfId="2" applyFill="1" applyBorder="1" applyAlignment="1">
      <alignment horizontal="center" vertical="center"/>
    </xf>
    <xf numFmtId="0" fontId="25" fillId="32" borderId="22" xfId="2" applyFill="1" applyBorder="1" applyAlignment="1">
      <alignment horizontal="center" vertical="center"/>
    </xf>
    <xf numFmtId="0" fontId="25" fillId="32" borderId="24" xfId="2" applyFill="1" applyBorder="1" applyAlignment="1">
      <alignment horizontal="center" vertical="center"/>
    </xf>
    <xf numFmtId="0" fontId="25" fillId="33" borderId="19" xfId="2" applyFill="1" applyBorder="1" applyAlignment="1">
      <alignment horizontal="center" vertical="center"/>
    </xf>
    <xf numFmtId="0" fontId="25" fillId="33" borderId="22" xfId="2" applyFill="1" applyBorder="1" applyAlignment="1">
      <alignment horizontal="center" vertical="center"/>
    </xf>
    <xf numFmtId="0" fontId="25" fillId="33" borderId="23" xfId="2" applyFill="1" applyBorder="1" applyAlignment="1">
      <alignment horizontal="center" vertical="center"/>
    </xf>
    <xf numFmtId="0" fontId="25" fillId="34" borderId="20" xfId="2" applyFill="1" applyBorder="1" applyAlignment="1">
      <alignment horizontal="center" vertical="center"/>
    </xf>
    <xf numFmtId="0" fontId="25" fillId="35" borderId="19" xfId="2" applyFill="1" applyBorder="1" applyAlignment="1">
      <alignment horizontal="center" vertical="center"/>
    </xf>
    <xf numFmtId="0" fontId="25" fillId="0" borderId="25" xfId="2" applyFont="1" applyBorder="1" applyAlignment="1">
      <alignment horizontal="justify" vertical="center" wrapText="1"/>
    </xf>
    <xf numFmtId="0" fontId="28" fillId="20" borderId="26" xfId="2" applyFont="1" applyFill="1" applyBorder="1" applyAlignment="1">
      <alignment horizontal="center" vertical="center"/>
    </xf>
    <xf numFmtId="0" fontId="28" fillId="20" borderId="27" xfId="2" applyFont="1" applyFill="1" applyBorder="1" applyAlignment="1">
      <alignment horizontal="center" vertical="center"/>
    </xf>
    <xf numFmtId="0" fontId="28" fillId="20" borderId="28" xfId="2" applyFont="1" applyFill="1" applyBorder="1" applyAlignment="1">
      <alignment horizontal="center" vertical="center"/>
    </xf>
    <xf numFmtId="0" fontId="25" fillId="21" borderId="26" xfId="2" applyFill="1" applyBorder="1" applyAlignment="1">
      <alignment horizontal="center" vertical="center"/>
    </xf>
    <xf numFmtId="0" fontId="25" fillId="21" borderId="27" xfId="2" applyFill="1" applyBorder="1" applyAlignment="1">
      <alignment horizontal="center" vertical="center"/>
    </xf>
    <xf numFmtId="0" fontId="25" fillId="21" borderId="28" xfId="2" applyFill="1" applyBorder="1" applyAlignment="1">
      <alignment horizontal="center" vertical="center"/>
    </xf>
    <xf numFmtId="0" fontId="25" fillId="22" borderId="26" xfId="2" applyFill="1" applyBorder="1" applyAlignment="1">
      <alignment horizontal="center" vertical="center"/>
    </xf>
    <xf numFmtId="0" fontId="25" fillId="22" borderId="27" xfId="2" applyFill="1" applyBorder="1" applyAlignment="1">
      <alignment horizontal="center" vertical="center"/>
    </xf>
    <xf numFmtId="0" fontId="25" fillId="22" borderId="25" xfId="2" applyFill="1" applyBorder="1" applyAlignment="1">
      <alignment horizontal="center" vertical="center"/>
    </xf>
    <xf numFmtId="0" fontId="25" fillId="23" borderId="26" xfId="2" applyFill="1" applyBorder="1" applyAlignment="1">
      <alignment horizontal="center" vertical="center"/>
    </xf>
    <xf numFmtId="0" fontId="25" fillId="23" borderId="27" xfId="2" applyFill="1" applyBorder="1" applyAlignment="1">
      <alignment horizontal="center" vertical="center"/>
    </xf>
    <xf numFmtId="0" fontId="25" fillId="23" borderId="28" xfId="2" applyFill="1" applyBorder="1" applyAlignment="1">
      <alignment horizontal="center" vertical="center"/>
    </xf>
    <xf numFmtId="0" fontId="25" fillId="24" borderId="26" xfId="2" applyFill="1" applyBorder="1" applyAlignment="1">
      <alignment horizontal="center" vertical="center"/>
    </xf>
    <xf numFmtId="0" fontId="25" fillId="24" borderId="27" xfId="2" applyFill="1" applyBorder="1" applyAlignment="1">
      <alignment horizontal="center" vertical="center"/>
    </xf>
    <xf numFmtId="0" fontId="25" fillId="24" borderId="25" xfId="2" applyFill="1" applyBorder="1" applyAlignment="1">
      <alignment horizontal="center" vertical="center"/>
    </xf>
    <xf numFmtId="0" fontId="25" fillId="25" borderId="26" xfId="2" applyFill="1" applyBorder="1" applyAlignment="1">
      <alignment horizontal="center" vertical="center"/>
    </xf>
    <xf numFmtId="0" fontId="25" fillId="25" borderId="27" xfId="2" applyFill="1" applyBorder="1" applyAlignment="1">
      <alignment horizontal="center" vertical="center"/>
    </xf>
    <xf numFmtId="0" fontId="25" fillId="25" borderId="28" xfId="2" applyFill="1" applyBorder="1" applyAlignment="1">
      <alignment horizontal="center" vertical="center"/>
    </xf>
    <xf numFmtId="0" fontId="25" fillId="26" borderId="26" xfId="2" applyFill="1" applyBorder="1" applyAlignment="1">
      <alignment horizontal="center" vertical="center"/>
    </xf>
    <xf numFmtId="0" fontId="25" fillId="26" borderId="27" xfId="2" applyFill="1" applyBorder="1" applyAlignment="1">
      <alignment horizontal="center" vertical="center"/>
    </xf>
    <xf numFmtId="0" fontId="25" fillId="26" borderId="28" xfId="2" applyFill="1" applyBorder="1" applyAlignment="1">
      <alignment horizontal="center" vertical="center"/>
    </xf>
    <xf numFmtId="0" fontId="25" fillId="0" borderId="24" xfId="2" applyFont="1" applyBorder="1" applyAlignment="1">
      <alignment horizontal="justify" vertical="center" wrapText="1"/>
    </xf>
    <xf numFmtId="0" fontId="27" fillId="22" borderId="26" xfId="2" applyFont="1" applyFill="1" applyBorder="1" applyAlignment="1">
      <alignment horizontal="center" vertical="center"/>
    </xf>
    <xf numFmtId="0" fontId="25" fillId="36" borderId="14" xfId="2" applyFill="1" applyBorder="1" applyAlignment="1">
      <alignment horizontal="center" vertical="center"/>
    </xf>
    <xf numFmtId="0" fontId="25" fillId="37" borderId="9" xfId="2" applyFill="1" applyBorder="1" applyAlignment="1">
      <alignment horizontal="center" vertical="center"/>
    </xf>
    <xf numFmtId="0" fontId="25" fillId="37" borderId="10" xfId="2" applyFill="1" applyBorder="1" applyAlignment="1">
      <alignment horizontal="center" vertical="center"/>
    </xf>
    <xf numFmtId="0" fontId="25" fillId="37" borderId="12" xfId="2" applyFill="1" applyBorder="1" applyAlignment="1">
      <alignment horizontal="center" vertical="center"/>
    </xf>
    <xf numFmtId="0" fontId="25" fillId="38" borderId="26" xfId="2" applyFill="1" applyBorder="1" applyAlignment="1">
      <alignment horizontal="center" vertical="center"/>
    </xf>
    <xf numFmtId="0" fontId="25" fillId="38" borderId="27" xfId="2" applyFill="1" applyBorder="1" applyAlignment="1">
      <alignment horizontal="center" vertical="center"/>
    </xf>
    <xf numFmtId="0" fontId="25" fillId="38" borderId="28" xfId="2" applyFill="1" applyBorder="1" applyAlignment="1">
      <alignment horizontal="center" vertical="center"/>
    </xf>
    <xf numFmtId="0" fontId="25" fillId="39" borderId="26" xfId="2" applyFill="1" applyBorder="1" applyAlignment="1">
      <alignment horizontal="center" vertical="center"/>
    </xf>
    <xf numFmtId="0" fontId="25" fillId="39" borderId="27" xfId="2" applyFill="1" applyBorder="1" applyAlignment="1">
      <alignment horizontal="center" vertical="center"/>
    </xf>
    <xf numFmtId="0" fontId="25" fillId="39" borderId="25" xfId="2" applyFill="1" applyBorder="1" applyAlignment="1">
      <alignment horizontal="center" vertical="center"/>
    </xf>
    <xf numFmtId="0" fontId="25" fillId="40" borderId="26" xfId="2" applyFill="1" applyBorder="1" applyAlignment="1">
      <alignment horizontal="center" vertical="center"/>
    </xf>
    <xf numFmtId="0" fontId="25" fillId="40" borderId="27" xfId="2" applyFill="1" applyBorder="1" applyAlignment="1">
      <alignment horizontal="center" vertical="center"/>
    </xf>
    <xf numFmtId="0" fontId="25" fillId="40" borderId="28" xfId="2" applyFill="1" applyBorder="1" applyAlignment="1">
      <alignment horizontal="center" vertical="center"/>
    </xf>
    <xf numFmtId="0" fontId="25" fillId="41" borderId="26" xfId="2" applyFill="1" applyBorder="1" applyAlignment="1">
      <alignment horizontal="center" vertical="center"/>
    </xf>
    <xf numFmtId="0" fontId="25" fillId="41" borderId="27" xfId="2" applyFill="1" applyBorder="1" applyAlignment="1">
      <alignment horizontal="center" vertical="center"/>
    </xf>
    <xf numFmtId="0" fontId="25" fillId="41" borderId="25" xfId="2" applyFill="1" applyBorder="1" applyAlignment="1">
      <alignment horizontal="center" vertical="center"/>
    </xf>
    <xf numFmtId="0" fontId="25" fillId="42" borderId="26" xfId="2" applyFill="1" applyBorder="1" applyAlignment="1">
      <alignment horizontal="center" vertical="center"/>
    </xf>
    <xf numFmtId="0" fontId="25" fillId="42" borderId="27" xfId="2" applyFill="1" applyBorder="1" applyAlignment="1">
      <alignment horizontal="center" vertical="center"/>
    </xf>
    <xf numFmtId="0" fontId="25" fillId="42" borderId="28" xfId="2" applyFill="1" applyBorder="1" applyAlignment="1">
      <alignment horizontal="center" vertical="center"/>
    </xf>
    <xf numFmtId="0" fontId="25" fillId="43" borderId="26" xfId="2" applyFill="1" applyBorder="1" applyAlignment="1">
      <alignment horizontal="center" vertical="center"/>
    </xf>
    <xf numFmtId="0" fontId="25" fillId="43" borderId="27" xfId="2" applyFill="1" applyBorder="1" applyAlignment="1">
      <alignment horizontal="center" vertical="center"/>
    </xf>
    <xf numFmtId="0" fontId="25" fillId="43" borderId="28" xfId="2" applyFill="1" applyBorder="1" applyAlignment="1">
      <alignment horizontal="center" vertical="center"/>
    </xf>
    <xf numFmtId="0" fontId="25" fillId="44" borderId="26" xfId="2" applyFill="1" applyBorder="1" applyAlignment="1">
      <alignment horizontal="center" vertical="center"/>
    </xf>
    <xf numFmtId="0" fontId="25" fillId="44" borderId="27" xfId="2" applyFill="1" applyBorder="1" applyAlignment="1">
      <alignment horizontal="center" vertical="center"/>
    </xf>
    <xf numFmtId="0" fontId="25" fillId="44" borderId="25" xfId="2" applyFill="1" applyBorder="1" applyAlignment="1">
      <alignment horizontal="center" vertical="center"/>
    </xf>
    <xf numFmtId="9" fontId="28" fillId="20" borderId="29" xfId="5" applyFont="1" applyFill="1" applyBorder="1" applyAlignment="1">
      <alignment horizontal="center" vertical="center"/>
    </xf>
    <xf numFmtId="9" fontId="28" fillId="20" borderId="30" xfId="5" applyFont="1" applyFill="1" applyBorder="1" applyAlignment="1">
      <alignment horizontal="center" vertical="center"/>
    </xf>
    <xf numFmtId="9" fontId="28" fillId="20" borderId="31" xfId="5" applyFont="1" applyFill="1" applyBorder="1" applyAlignment="1">
      <alignment horizontal="center" vertical="center"/>
    </xf>
    <xf numFmtId="9" fontId="24" fillId="45" borderId="29" xfId="5" applyFont="1" applyFill="1" applyBorder="1" applyAlignment="1">
      <alignment horizontal="center" vertical="center"/>
    </xf>
    <xf numFmtId="9" fontId="24" fillId="45" borderId="30" xfId="5" applyFont="1" applyFill="1" applyBorder="1" applyAlignment="1">
      <alignment horizontal="center" vertical="center"/>
    </xf>
    <xf numFmtId="9" fontId="24" fillId="45" borderId="31" xfId="5" applyFont="1" applyFill="1" applyBorder="1" applyAlignment="1">
      <alignment horizontal="center" vertical="center"/>
    </xf>
    <xf numFmtId="9" fontId="24" fillId="46" borderId="29" xfId="5" applyFont="1" applyFill="1" applyBorder="1" applyAlignment="1">
      <alignment horizontal="center" vertical="center"/>
    </xf>
    <xf numFmtId="9" fontId="24" fillId="46" borderId="30" xfId="5" applyFont="1" applyFill="1" applyBorder="1" applyAlignment="1">
      <alignment horizontal="center" vertical="center"/>
    </xf>
    <xf numFmtId="9" fontId="24" fillId="46" borderId="32" xfId="5" applyFont="1" applyFill="1" applyBorder="1" applyAlignment="1">
      <alignment horizontal="center" vertical="center"/>
    </xf>
    <xf numFmtId="9" fontId="24" fillId="47" borderId="29" xfId="5" applyFont="1" applyFill="1" applyBorder="1" applyAlignment="1">
      <alignment horizontal="center" vertical="center"/>
    </xf>
    <xf numFmtId="9" fontId="24" fillId="47" borderId="30" xfId="5" applyFont="1" applyFill="1" applyBorder="1" applyAlignment="1">
      <alignment horizontal="center" vertical="center"/>
    </xf>
    <xf numFmtId="9" fontId="24" fillId="47" borderId="31" xfId="5" applyFont="1" applyFill="1" applyBorder="1" applyAlignment="1">
      <alignment horizontal="center" vertical="center"/>
    </xf>
    <xf numFmtId="9" fontId="24" fillId="48" borderId="29" xfId="5" applyFont="1" applyFill="1" applyBorder="1" applyAlignment="1">
      <alignment horizontal="center" vertical="center"/>
    </xf>
    <xf numFmtId="9" fontId="24" fillId="48" borderId="30" xfId="5" applyFont="1" applyFill="1" applyBorder="1" applyAlignment="1">
      <alignment horizontal="center" vertical="center"/>
    </xf>
    <xf numFmtId="9" fontId="24" fillId="48" borderId="32" xfId="5" applyFont="1" applyFill="1" applyBorder="1" applyAlignment="1">
      <alignment horizontal="center" vertical="center"/>
    </xf>
    <xf numFmtId="9" fontId="24" fillId="49" borderId="29" xfId="5" applyFont="1" applyFill="1" applyBorder="1" applyAlignment="1">
      <alignment horizontal="center" vertical="center"/>
    </xf>
    <xf numFmtId="9" fontId="24" fillId="49" borderId="30" xfId="5" applyFont="1" applyFill="1" applyBorder="1" applyAlignment="1">
      <alignment horizontal="center" vertical="center"/>
    </xf>
    <xf numFmtId="9" fontId="24" fillId="49" borderId="31" xfId="5" applyFont="1" applyFill="1" applyBorder="1" applyAlignment="1">
      <alignment horizontal="center" vertical="center"/>
    </xf>
    <xf numFmtId="9" fontId="24" fillId="50" borderId="29" xfId="5" applyFont="1" applyFill="1" applyBorder="1" applyAlignment="1">
      <alignment horizontal="center" vertical="center"/>
    </xf>
    <xf numFmtId="9" fontId="24" fillId="50" borderId="30" xfId="5" applyFont="1" applyFill="1" applyBorder="1" applyAlignment="1">
      <alignment horizontal="center" vertical="center"/>
    </xf>
    <xf numFmtId="9" fontId="24" fillId="50" borderId="31" xfId="5" applyFont="1" applyFill="1" applyBorder="1" applyAlignment="1">
      <alignment horizontal="center" vertical="center"/>
    </xf>
    <xf numFmtId="9" fontId="24" fillId="51" borderId="29" xfId="5" applyFont="1" applyFill="1" applyBorder="1" applyAlignment="1">
      <alignment horizontal="center" vertical="center"/>
    </xf>
    <xf numFmtId="9" fontId="24" fillId="51" borderId="30" xfId="5" applyFont="1" applyFill="1" applyBorder="1" applyAlignment="1">
      <alignment horizontal="center" vertical="center"/>
    </xf>
    <xf numFmtId="9" fontId="24" fillId="51" borderId="32" xfId="5" applyFont="1" applyFill="1" applyBorder="1" applyAlignment="1">
      <alignment horizontal="center" vertical="center"/>
    </xf>
    <xf numFmtId="0" fontId="25" fillId="0" borderId="25" xfId="2" applyBorder="1" applyAlignment="1">
      <alignment horizontal="justify" vertical="center" wrapText="1"/>
    </xf>
    <xf numFmtId="0" fontId="25" fillId="0" borderId="2" xfId="2" applyFont="1" applyBorder="1" applyAlignment="1">
      <alignment vertical="center"/>
    </xf>
    <xf numFmtId="0" fontId="25" fillId="0" borderId="12" xfId="2" applyBorder="1" applyAlignment="1">
      <alignment horizontal="justify" vertical="center" wrapText="1"/>
    </xf>
    <xf numFmtId="0" fontId="27" fillId="24" borderId="26" xfId="2" applyFont="1" applyFill="1" applyBorder="1" applyAlignment="1">
      <alignment horizontal="center" vertical="center"/>
    </xf>
    <xf numFmtId="0" fontId="27" fillId="26" borderId="26" xfId="2" applyFont="1" applyFill="1" applyBorder="1" applyAlignment="1">
      <alignment horizontal="center" vertical="center"/>
    </xf>
    <xf numFmtId="0" fontId="27" fillId="24" borderId="17" xfId="2" applyFont="1" applyFill="1" applyBorder="1" applyAlignment="1">
      <alignment horizontal="center" vertical="center"/>
    </xf>
    <xf numFmtId="0" fontId="27" fillId="26" borderId="17" xfId="2" applyFont="1" applyFill="1" applyBorder="1" applyAlignment="1">
      <alignment horizontal="center" vertical="center"/>
    </xf>
    <xf numFmtId="0" fontId="27" fillId="24" borderId="9" xfId="2" applyFont="1" applyFill="1" applyBorder="1" applyAlignment="1">
      <alignment horizontal="center" vertical="center"/>
    </xf>
    <xf numFmtId="0" fontId="27" fillId="26" borderId="9" xfId="2" applyFont="1" applyFill="1" applyBorder="1" applyAlignment="1">
      <alignment horizontal="center" vertical="center"/>
    </xf>
    <xf numFmtId="0" fontId="25" fillId="37" borderId="11" xfId="2" applyFill="1" applyBorder="1" applyAlignment="1">
      <alignment horizontal="center" vertical="center"/>
    </xf>
    <xf numFmtId="0" fontId="25" fillId="37" borderId="17" xfId="2" applyFill="1" applyBorder="1" applyAlignment="1">
      <alignment horizontal="center" vertical="center"/>
    </xf>
    <xf numFmtId="0" fontId="25" fillId="37" borderId="1" xfId="2" applyFill="1" applyBorder="1" applyAlignment="1">
      <alignment horizontal="center" vertical="center"/>
    </xf>
    <xf numFmtId="0" fontId="25" fillId="37" borderId="2" xfId="2" applyFill="1" applyBorder="1" applyAlignment="1">
      <alignment horizontal="center" vertical="center"/>
    </xf>
    <xf numFmtId="0" fontId="25" fillId="0" borderId="33" xfId="2" applyBorder="1" applyAlignment="1">
      <alignment horizontal="center" vertical="center" wrapText="1"/>
    </xf>
    <xf numFmtId="0" fontId="25" fillId="0" borderId="34" xfId="2" applyBorder="1" applyAlignment="1">
      <alignment vertical="center" wrapText="1"/>
    </xf>
    <xf numFmtId="0" fontId="25" fillId="0" borderId="35" xfId="2" applyBorder="1" applyAlignment="1">
      <alignment vertical="center" wrapText="1"/>
    </xf>
    <xf numFmtId="0" fontId="25" fillId="0" borderId="35" xfId="2" applyFont="1" applyBorder="1" applyAlignment="1">
      <alignment vertical="center"/>
    </xf>
    <xf numFmtId="0" fontId="25" fillId="0" borderId="35" xfId="2" applyBorder="1" applyAlignment="1">
      <alignment horizontal="center" vertical="center"/>
    </xf>
    <xf numFmtId="0" fontId="25" fillId="0" borderId="36" xfId="2" applyBorder="1" applyAlignment="1">
      <alignment horizontal="center" vertical="center"/>
    </xf>
    <xf numFmtId="0" fontId="25" fillId="0" borderId="37" xfId="2" applyBorder="1" applyAlignment="1">
      <alignment vertical="center" wrapText="1"/>
    </xf>
    <xf numFmtId="0" fontId="25" fillId="0" borderId="0" xfId="2" applyBorder="1" applyAlignment="1">
      <alignment vertical="center" wrapText="1"/>
    </xf>
    <xf numFmtId="0" fontId="25" fillId="0" borderId="0" xfId="2" applyFont="1" applyBorder="1" applyAlignment="1">
      <alignment vertical="center"/>
    </xf>
    <xf numFmtId="0" fontId="25" fillId="0" borderId="38" xfId="2" applyBorder="1" applyAlignment="1">
      <alignment vertical="center" wrapText="1"/>
    </xf>
    <xf numFmtId="0" fontId="25" fillId="0" borderId="39" xfId="2" applyBorder="1" applyAlignment="1">
      <alignment vertical="center" wrapText="1"/>
    </xf>
    <xf numFmtId="0" fontId="25" fillId="0" borderId="39" xfId="2" applyFont="1" applyBorder="1" applyAlignment="1">
      <alignment vertical="center"/>
    </xf>
    <xf numFmtId="0" fontId="25" fillId="0" borderId="39" xfId="2" applyBorder="1" applyAlignment="1">
      <alignment horizontal="center" vertical="center"/>
    </xf>
    <xf numFmtId="0" fontId="25" fillId="0" borderId="40" xfId="2" applyBorder="1" applyAlignment="1">
      <alignment horizontal="center" vertical="center"/>
    </xf>
    <xf numFmtId="0" fontId="25" fillId="0" borderId="0" xfId="2" applyAlignment="1">
      <alignment vertical="center" wrapText="1"/>
    </xf>
    <xf numFmtId="0" fontId="25" fillId="0" borderId="24" xfId="2" applyBorder="1" applyAlignment="1">
      <alignment horizontal="justify" vertical="center" wrapText="1"/>
    </xf>
    <xf numFmtId="0" fontId="28" fillId="20" borderId="19" xfId="2" applyFont="1" applyFill="1" applyBorder="1" applyAlignment="1">
      <alignment horizontal="center" vertical="center"/>
    </xf>
    <xf numFmtId="0" fontId="28" fillId="20" borderId="14" xfId="2" applyFont="1" applyFill="1" applyBorder="1" applyAlignment="1">
      <alignment horizontal="center" vertical="center" wrapText="1"/>
    </xf>
    <xf numFmtId="0" fontId="28" fillId="20" borderId="41" xfId="2" applyFont="1" applyFill="1" applyBorder="1" applyAlignment="1">
      <alignment horizontal="center" vertical="center" wrapText="1"/>
    </xf>
    <xf numFmtId="0" fontId="28" fillId="20" borderId="26" xfId="2" applyFont="1" applyFill="1" applyBorder="1" applyAlignment="1">
      <alignment horizontal="center" vertical="center" wrapText="1"/>
    </xf>
    <xf numFmtId="0" fontId="28" fillId="20" borderId="29" xfId="2" applyFont="1" applyFill="1" applyBorder="1" applyAlignment="1">
      <alignment horizontal="center" vertical="center" wrapText="1"/>
    </xf>
    <xf numFmtId="0" fontId="28" fillId="52" borderId="7" xfId="2" applyFont="1" applyFill="1" applyBorder="1" applyAlignment="1">
      <alignment horizontal="center" vertical="center"/>
    </xf>
    <xf numFmtId="1" fontId="17" fillId="0" borderId="1" xfId="0" applyNumberFormat="1" applyFont="1" applyBorder="1" applyAlignment="1">
      <alignment horizontal="justify" vertical="center"/>
    </xf>
    <xf numFmtId="1" fontId="0" fillId="0" borderId="0" xfId="0" applyNumberFormat="1"/>
    <xf numFmtId="0" fontId="29" fillId="0" borderId="42" xfId="0" applyFont="1" applyBorder="1" applyAlignment="1">
      <alignment vertical="center"/>
    </xf>
    <xf numFmtId="0" fontId="25" fillId="0" borderId="33" xfId="2" applyBorder="1" applyAlignment="1">
      <alignment horizontal="center" vertical="center" wrapText="1"/>
    </xf>
    <xf numFmtId="0" fontId="1" fillId="0" borderId="13" xfId="2" applyFont="1" applyBorder="1" applyAlignment="1">
      <alignment horizontal="justify" vertical="center" wrapText="1"/>
    </xf>
    <xf numFmtId="0" fontId="1" fillId="0" borderId="2" xfId="2" applyFont="1" applyBorder="1" applyAlignment="1">
      <alignment horizontal="justify" vertical="center" wrapText="1"/>
    </xf>
    <xf numFmtId="0" fontId="1" fillId="0" borderId="12" xfId="2" applyFont="1" applyBorder="1" applyAlignment="1">
      <alignment horizontal="justify" vertical="center" wrapText="1"/>
    </xf>
    <xf numFmtId="0" fontId="1" fillId="0" borderId="24" xfId="2" applyFont="1" applyBorder="1" applyAlignment="1">
      <alignment horizontal="justify" vertical="center" wrapText="1"/>
    </xf>
    <xf numFmtId="0" fontId="1" fillId="0" borderId="25" xfId="2" applyFont="1" applyBorder="1" applyAlignment="1">
      <alignment horizontal="justify" vertical="center" wrapText="1"/>
    </xf>
    <xf numFmtId="0" fontId="26" fillId="0" borderId="1" xfId="1" applyBorder="1" applyAlignment="1" applyProtection="1">
      <alignment vertical="center"/>
    </xf>
    <xf numFmtId="0" fontId="4" fillId="0" borderId="1" xfId="0" applyFont="1" applyBorder="1" applyAlignment="1">
      <alignment horizontal="center"/>
    </xf>
    <xf numFmtId="0" fontId="18" fillId="13" borderId="1" xfId="0" applyFont="1" applyFill="1" applyBorder="1" applyAlignment="1">
      <alignment horizontal="justify" vertical="justify" wrapText="1"/>
    </xf>
    <xf numFmtId="0" fontId="0" fillId="13" borderId="1" xfId="0" applyFill="1" applyBorder="1" applyAlignment="1">
      <alignment horizontal="justify"/>
    </xf>
    <xf numFmtId="0" fontId="19" fillId="0" borderId="1" xfId="0" applyFont="1" applyBorder="1" applyAlignment="1">
      <alignment horizontal="center" vertical="justify" wrapText="1"/>
    </xf>
    <xf numFmtId="0" fontId="20" fillId="0" borderId="1" xfId="0" applyFont="1" applyBorder="1" applyAlignment="1">
      <alignment horizontal="center" vertical="justify" wrapText="1"/>
    </xf>
    <xf numFmtId="0" fontId="2" fillId="0" borderId="1" xfId="0" applyFont="1" applyBorder="1" applyAlignment="1">
      <alignment horizontal="center" vertical="center"/>
    </xf>
    <xf numFmtId="0" fontId="9" fillId="0" borderId="10" xfId="0" applyFont="1" applyBorder="1" applyAlignment="1">
      <alignment horizontal="left" vertical="center" wrapText="1"/>
    </xf>
    <xf numFmtId="0" fontId="9" fillId="0" borderId="27" xfId="0" applyFont="1" applyBorder="1" applyAlignment="1">
      <alignment horizontal="left" vertical="center" wrapText="1"/>
    </xf>
    <xf numFmtId="0" fontId="29" fillId="0" borderId="45" xfId="0" applyFont="1" applyFill="1" applyBorder="1" applyAlignment="1">
      <alignment horizontal="center" vertical="center"/>
    </xf>
    <xf numFmtId="0" fontId="29" fillId="0" borderId="8" xfId="0" applyFont="1" applyFill="1" applyBorder="1" applyAlignment="1">
      <alignment horizontal="center" vertical="center"/>
    </xf>
    <xf numFmtId="0" fontId="0" fillId="0" borderId="0" xfId="0" applyAlignment="1">
      <alignment horizontal="center"/>
    </xf>
    <xf numFmtId="0" fontId="29" fillId="0" borderId="44" xfId="0" applyFont="1" applyBorder="1" applyAlignment="1">
      <alignment horizontal="center" vertical="center"/>
    </xf>
    <xf numFmtId="0" fontId="29" fillId="0" borderId="5" xfId="0" applyFont="1" applyBorder="1" applyAlignment="1">
      <alignment horizontal="center" vertical="center"/>
    </xf>
    <xf numFmtId="0" fontId="29" fillId="19" borderId="45" xfId="0" applyFont="1" applyFill="1" applyBorder="1" applyAlignment="1">
      <alignment horizontal="left" vertical="center" wrapText="1"/>
    </xf>
    <xf numFmtId="0" fontId="29" fillId="19" borderId="8" xfId="0" applyFont="1" applyFill="1" applyBorder="1" applyAlignment="1">
      <alignment horizontal="left" vertical="center" wrapText="1"/>
    </xf>
    <xf numFmtId="0" fontId="29" fillId="0" borderId="37" xfId="0" applyFont="1" applyBorder="1" applyAlignment="1">
      <alignment horizontal="center" vertical="center"/>
    </xf>
    <xf numFmtId="0" fontId="29" fillId="19" borderId="47" xfId="0" applyFont="1" applyFill="1" applyBorder="1" applyAlignment="1">
      <alignment horizontal="left" vertical="center" wrapText="1"/>
    </xf>
    <xf numFmtId="0" fontId="29" fillId="19" borderId="48" xfId="0" applyFont="1" applyFill="1" applyBorder="1" applyAlignment="1">
      <alignment horizontal="left" vertical="center" wrapText="1"/>
    </xf>
    <xf numFmtId="0" fontId="29" fillId="19" borderId="49" xfId="0" applyFont="1" applyFill="1" applyBorder="1" applyAlignment="1">
      <alignment horizontal="left" vertical="center" wrapText="1"/>
    </xf>
    <xf numFmtId="0" fontId="29" fillId="19" borderId="42" xfId="0" applyFont="1" applyFill="1" applyBorder="1" applyAlignment="1">
      <alignment horizontal="center"/>
    </xf>
    <xf numFmtId="0" fontId="30" fillId="19" borderId="43" xfId="0" applyFont="1" applyFill="1" applyBorder="1" applyAlignment="1">
      <alignment horizontal="center"/>
    </xf>
    <xf numFmtId="0" fontId="30" fillId="19" borderId="21" xfId="0" applyFont="1" applyFill="1" applyBorder="1" applyAlignment="1">
      <alignment horizontal="center"/>
    </xf>
    <xf numFmtId="0" fontId="29" fillId="0" borderId="42" xfId="0" applyFont="1" applyBorder="1" applyAlignment="1">
      <alignment horizontal="center" vertical="center"/>
    </xf>
    <xf numFmtId="0" fontId="29" fillId="0" borderId="43" xfId="0" applyFont="1" applyBorder="1" applyAlignment="1">
      <alignment horizontal="center" vertical="center"/>
    </xf>
    <xf numFmtId="0" fontId="29" fillId="0" borderId="21" xfId="0" applyFont="1" applyBorder="1" applyAlignment="1">
      <alignment horizontal="center" vertical="center"/>
    </xf>
    <xf numFmtId="1" fontId="29" fillId="0" borderId="42" xfId="0" applyNumberFormat="1" applyFont="1" applyBorder="1" applyAlignment="1">
      <alignment horizontal="center" vertical="center"/>
    </xf>
    <xf numFmtId="1" fontId="29" fillId="0" borderId="43" xfId="0" applyNumberFormat="1" applyFont="1" applyBorder="1" applyAlignment="1">
      <alignment horizontal="center" vertical="center"/>
    </xf>
    <xf numFmtId="1" fontId="29" fillId="0" borderId="21" xfId="0" applyNumberFormat="1" applyFont="1" applyBorder="1" applyAlignment="1">
      <alignment horizontal="center" vertical="center"/>
    </xf>
    <xf numFmtId="0" fontId="29" fillId="0" borderId="42" xfId="0" applyFont="1" applyFill="1" applyBorder="1" applyAlignment="1">
      <alignment horizontal="center" vertical="center" wrapText="1"/>
    </xf>
    <xf numFmtId="0" fontId="29" fillId="0" borderId="43" xfId="0" applyFont="1" applyFill="1" applyBorder="1" applyAlignment="1">
      <alignment horizontal="center" vertical="center" wrapText="1"/>
    </xf>
    <xf numFmtId="0" fontId="29" fillId="0" borderId="21" xfId="0" applyFont="1" applyFill="1" applyBorder="1" applyAlignment="1">
      <alignment horizontal="center" vertical="center" wrapText="1"/>
    </xf>
    <xf numFmtId="0" fontId="29" fillId="0" borderId="34" xfId="0" applyFont="1" applyBorder="1" applyAlignment="1">
      <alignment horizontal="center" vertical="center"/>
    </xf>
    <xf numFmtId="0" fontId="29" fillId="0" borderId="35" xfId="0" applyFont="1" applyBorder="1" applyAlignment="1">
      <alignment horizontal="center" vertical="center"/>
    </xf>
    <xf numFmtId="0" fontId="29" fillId="0" borderId="36" xfId="0" applyFont="1" applyBorder="1" applyAlignment="1">
      <alignment horizontal="center" vertical="center"/>
    </xf>
    <xf numFmtId="0" fontId="29" fillId="0" borderId="42" xfId="0" applyFont="1" applyFill="1" applyBorder="1" applyAlignment="1">
      <alignment horizontal="center" vertical="center"/>
    </xf>
    <xf numFmtId="0" fontId="29" fillId="0" borderId="43" xfId="0" applyFont="1" applyFill="1" applyBorder="1" applyAlignment="1">
      <alignment horizontal="center" vertical="center"/>
    </xf>
    <xf numFmtId="0" fontId="29" fillId="0" borderId="21" xfId="0" applyFont="1" applyFill="1" applyBorder="1" applyAlignment="1">
      <alignment horizontal="center" vertical="center"/>
    </xf>
    <xf numFmtId="0" fontId="29" fillId="0" borderId="38" xfId="0" applyFont="1" applyBorder="1" applyAlignment="1">
      <alignment horizontal="center" vertical="center"/>
    </xf>
    <xf numFmtId="0" fontId="29" fillId="0" borderId="39" xfId="0" applyFont="1" applyBorder="1" applyAlignment="1">
      <alignment horizontal="center" vertical="center"/>
    </xf>
    <xf numFmtId="0" fontId="29" fillId="0" borderId="40" xfId="0" applyFont="1" applyBorder="1" applyAlignment="1">
      <alignment horizontal="center" vertical="center"/>
    </xf>
    <xf numFmtId="0" fontId="26" fillId="0" borderId="0" xfId="1" applyBorder="1" applyAlignment="1" applyProtection="1">
      <alignment horizontal="center" vertical="center"/>
    </xf>
    <xf numFmtId="0" fontId="29" fillId="0" borderId="0" xfId="0" applyFont="1" applyBorder="1" applyAlignment="1">
      <alignment horizontal="center" vertical="center"/>
    </xf>
    <xf numFmtId="0" fontId="29" fillId="0" borderId="46" xfId="0" applyFont="1" applyBorder="1" applyAlignment="1">
      <alignment horizontal="center" vertical="center"/>
    </xf>
    <xf numFmtId="0" fontId="6" fillId="13" borderId="1" xfId="0" applyFont="1" applyFill="1" applyBorder="1" applyAlignment="1">
      <alignment horizontal="right"/>
    </xf>
    <xf numFmtId="164" fontId="4" fillId="13" borderId="1" xfId="0" applyNumberFormat="1" applyFont="1" applyFill="1" applyBorder="1" applyAlignment="1">
      <alignment horizontal="center" vertical="center"/>
    </xf>
    <xf numFmtId="0" fontId="7" fillId="18" borderId="1" xfId="0" applyFont="1" applyFill="1" applyBorder="1" applyAlignment="1">
      <alignment horizontal="right"/>
    </xf>
    <xf numFmtId="164" fontId="8" fillId="18" borderId="1" xfId="0" applyNumberFormat="1" applyFont="1" applyFill="1" applyBorder="1" applyAlignment="1">
      <alignment horizontal="center" vertical="center"/>
    </xf>
    <xf numFmtId="0" fontId="6" fillId="10" borderId="1" xfId="0" applyFont="1" applyFill="1" applyBorder="1" applyAlignment="1">
      <alignment horizontal="right"/>
    </xf>
    <xf numFmtId="164" fontId="4" fillId="10" borderId="1" xfId="0" applyNumberFormat="1" applyFont="1" applyFill="1" applyBorder="1" applyAlignment="1">
      <alignment horizontal="center" vertical="center"/>
    </xf>
    <xf numFmtId="0" fontId="16" fillId="12" borderId="2" xfId="0" applyFont="1" applyFill="1" applyBorder="1" applyAlignment="1">
      <alignment horizontal="center" wrapText="1"/>
    </xf>
    <xf numFmtId="0" fontId="16" fillId="12" borderId="51" xfId="0" applyFont="1" applyFill="1" applyBorder="1" applyAlignment="1">
      <alignment horizontal="center" wrapText="1"/>
    </xf>
    <xf numFmtId="0" fontId="16" fillId="12" borderId="3" xfId="0" applyFont="1" applyFill="1" applyBorder="1" applyAlignment="1">
      <alignment horizontal="center" wrapText="1"/>
    </xf>
    <xf numFmtId="0" fontId="6" fillId="9" borderId="1" xfId="0" applyFont="1" applyFill="1" applyBorder="1" applyAlignment="1">
      <alignment horizontal="right"/>
    </xf>
    <xf numFmtId="164" fontId="4" fillId="9" borderId="1" xfId="0" applyNumberFormat="1" applyFont="1" applyFill="1" applyBorder="1" applyAlignment="1">
      <alignment horizontal="center" vertical="center"/>
    </xf>
    <xf numFmtId="0" fontId="16" fillId="12" borderId="1" xfId="0" applyFont="1" applyFill="1" applyBorder="1" applyAlignment="1">
      <alignment horizontal="center" wrapText="1"/>
    </xf>
    <xf numFmtId="0" fontId="15" fillId="12" borderId="1" xfId="0" applyFont="1" applyFill="1" applyBorder="1" applyAlignment="1">
      <alignment horizontal="center" wrapText="1"/>
    </xf>
    <xf numFmtId="0" fontId="15" fillId="12" borderId="27" xfId="0" applyFont="1" applyFill="1" applyBorder="1" applyAlignment="1">
      <alignment horizontal="center" wrapText="1"/>
    </xf>
    <xf numFmtId="0" fontId="16" fillId="11" borderId="2" xfId="0" applyFont="1" applyFill="1" applyBorder="1" applyAlignment="1">
      <alignment horizontal="center" wrapText="1"/>
    </xf>
    <xf numFmtId="0" fontId="16" fillId="11" borderId="51" xfId="0" applyFont="1" applyFill="1" applyBorder="1" applyAlignment="1">
      <alignment horizontal="center" wrapText="1"/>
    </xf>
    <xf numFmtId="0" fontId="16" fillId="11" borderId="3" xfId="0" applyFont="1" applyFill="1" applyBorder="1" applyAlignment="1">
      <alignment horizontal="center" wrapText="1"/>
    </xf>
    <xf numFmtId="164" fontId="8" fillId="17" borderId="1" xfId="0" applyNumberFormat="1" applyFont="1" applyFill="1" applyBorder="1" applyAlignment="1" applyProtection="1">
      <alignment horizontal="center" vertical="center"/>
    </xf>
    <xf numFmtId="164" fontId="15" fillId="3" borderId="1" xfId="0" applyNumberFormat="1" applyFont="1" applyFill="1" applyBorder="1" applyAlignment="1">
      <alignment horizontal="center" vertical="center"/>
    </xf>
    <xf numFmtId="0" fontId="7" fillId="15" borderId="1" xfId="0" applyFont="1" applyFill="1" applyBorder="1" applyAlignment="1">
      <alignment horizontal="right"/>
    </xf>
    <xf numFmtId="0" fontId="16" fillId="15" borderId="2" xfId="0" applyFont="1" applyFill="1" applyBorder="1" applyAlignment="1">
      <alignment horizontal="center" wrapText="1"/>
    </xf>
    <xf numFmtId="0" fontId="16" fillId="15" borderId="51" xfId="0" applyFont="1" applyFill="1" applyBorder="1" applyAlignment="1">
      <alignment horizontal="center" wrapText="1"/>
    </xf>
    <xf numFmtId="0" fontId="16" fillId="15" borderId="3" xfId="0" applyFont="1" applyFill="1" applyBorder="1" applyAlignment="1">
      <alignment horizontal="center" wrapText="1"/>
    </xf>
    <xf numFmtId="164" fontId="8" fillId="15" borderId="1" xfId="0" applyNumberFormat="1" applyFont="1" applyFill="1" applyBorder="1" applyAlignment="1" applyProtection="1">
      <alignment horizontal="center" vertical="center"/>
    </xf>
    <xf numFmtId="0" fontId="21" fillId="3" borderId="1" xfId="0" applyFont="1" applyFill="1" applyBorder="1" applyAlignment="1">
      <alignment horizontal="right"/>
    </xf>
    <xf numFmtId="0" fontId="7" fillId="17" borderId="1" xfId="0" applyFont="1" applyFill="1" applyBorder="1" applyAlignment="1">
      <alignment horizontal="right"/>
    </xf>
    <xf numFmtId="0" fontId="4" fillId="4" borderId="1" xfId="0" applyFont="1" applyFill="1" applyBorder="1" applyAlignment="1">
      <alignment horizontal="center"/>
    </xf>
    <xf numFmtId="0" fontId="4" fillId="16" borderId="2" xfId="4" applyFont="1" applyFill="1" applyBorder="1" applyAlignment="1">
      <alignment horizontal="center" vertical="center" wrapText="1"/>
    </xf>
    <xf numFmtId="0" fontId="4" fillId="16" borderId="3" xfId="4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12" borderId="2" xfId="4" applyFont="1" applyFill="1" applyBorder="1" applyAlignment="1">
      <alignment horizontal="center" vertical="center" wrapText="1"/>
    </xf>
    <xf numFmtId="0" fontId="4" fillId="12" borderId="3" xfId="4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justify" vertical="center" wrapText="1"/>
    </xf>
    <xf numFmtId="0" fontId="3" fillId="0" borderId="51" xfId="0" applyFont="1" applyBorder="1" applyAlignment="1">
      <alignment horizontal="justify" vertical="center" wrapText="1"/>
    </xf>
    <xf numFmtId="0" fontId="3" fillId="0" borderId="3" xfId="0" applyFont="1" applyBorder="1" applyAlignment="1">
      <alignment horizontal="justify" vertical="center" wrapText="1"/>
    </xf>
    <xf numFmtId="0" fontId="3" fillId="0" borderId="1" xfId="0" applyFont="1" applyBorder="1" applyAlignment="1">
      <alignment horizontal="center" vertical="center" wrapText="1"/>
    </xf>
    <xf numFmtId="0" fontId="16" fillId="4" borderId="2" xfId="0" applyFont="1" applyFill="1" applyBorder="1" applyAlignment="1">
      <alignment horizontal="center" vertical="center" wrapText="1"/>
    </xf>
    <xf numFmtId="0" fontId="16" fillId="4" borderId="51" xfId="0" applyFont="1" applyFill="1" applyBorder="1" applyAlignment="1">
      <alignment horizontal="center" vertical="center" wrapText="1"/>
    </xf>
    <xf numFmtId="0" fontId="16" fillId="4" borderId="3" xfId="0" applyFont="1" applyFill="1" applyBorder="1" applyAlignment="1">
      <alignment horizontal="center" vertical="center" wrapText="1"/>
    </xf>
    <xf numFmtId="0" fontId="16" fillId="16" borderId="1" xfId="0" applyFont="1" applyFill="1" applyBorder="1" applyAlignment="1">
      <alignment horizontal="center" wrapText="1"/>
    </xf>
    <xf numFmtId="0" fontId="16" fillId="11" borderId="1" xfId="0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15" fillId="7" borderId="1" xfId="0" applyFont="1" applyFill="1" applyBorder="1" applyAlignment="1">
      <alignment horizontal="center" wrapText="1"/>
    </xf>
    <xf numFmtId="0" fontId="16" fillId="7" borderId="2" xfId="0" applyFont="1" applyFill="1" applyBorder="1" applyAlignment="1">
      <alignment horizontal="center" wrapText="1"/>
    </xf>
    <xf numFmtId="0" fontId="16" fillId="7" borderId="51" xfId="0" applyFont="1" applyFill="1" applyBorder="1" applyAlignment="1">
      <alignment horizontal="center" wrapText="1"/>
    </xf>
    <xf numFmtId="0" fontId="16" fillId="7" borderId="3" xfId="0" applyFont="1" applyFill="1" applyBorder="1" applyAlignment="1">
      <alignment horizontal="center" wrapText="1"/>
    </xf>
    <xf numFmtId="164" fontId="8" fillId="14" borderId="1" xfId="0" applyNumberFormat="1" applyFont="1" applyFill="1" applyBorder="1" applyAlignment="1">
      <alignment horizontal="center" vertical="center"/>
    </xf>
    <xf numFmtId="164" fontId="8" fillId="15" borderId="2" xfId="0" applyNumberFormat="1" applyFont="1" applyFill="1" applyBorder="1" applyAlignment="1" applyProtection="1">
      <alignment horizontal="center" vertical="center"/>
    </xf>
    <xf numFmtId="164" fontId="8" fillId="15" borderId="51" xfId="0" applyNumberFormat="1" applyFont="1" applyFill="1" applyBorder="1" applyAlignment="1" applyProtection="1">
      <alignment horizontal="center" vertical="center"/>
    </xf>
    <xf numFmtId="164" fontId="8" fillId="15" borderId="3" xfId="0" applyNumberFormat="1" applyFont="1" applyFill="1" applyBorder="1" applyAlignment="1" applyProtection="1">
      <alignment horizontal="center" vertical="center"/>
    </xf>
    <xf numFmtId="0" fontId="7" fillId="14" borderId="1" xfId="0" applyFont="1" applyFill="1" applyBorder="1" applyAlignment="1">
      <alignment horizontal="right"/>
    </xf>
    <xf numFmtId="0" fontId="6" fillId="8" borderId="1" xfId="0" applyFont="1" applyFill="1" applyBorder="1" applyAlignment="1">
      <alignment horizontal="right"/>
    </xf>
    <xf numFmtId="164" fontId="4" fillId="8" borderId="1" xfId="0" applyNumberFormat="1" applyFont="1" applyFill="1" applyBorder="1" applyAlignment="1">
      <alignment horizontal="center" vertical="center"/>
    </xf>
    <xf numFmtId="0" fontId="15" fillId="3" borderId="1" xfId="0" applyFont="1" applyFill="1" applyBorder="1" applyAlignment="1">
      <alignment horizontal="center" wrapText="1"/>
    </xf>
    <xf numFmtId="0" fontId="16" fillId="7" borderId="50" xfId="0" applyFont="1" applyFill="1" applyBorder="1" applyAlignment="1">
      <alignment horizontal="center" wrapText="1"/>
    </xf>
    <xf numFmtId="0" fontId="28" fillId="0" borderId="45" xfId="2" applyFont="1" applyBorder="1" applyAlignment="1">
      <alignment horizontal="center" vertical="center" wrapText="1"/>
    </xf>
    <xf numFmtId="0" fontId="28" fillId="0" borderId="54" xfId="2" applyFont="1" applyBorder="1" applyAlignment="1">
      <alignment horizontal="center" vertical="center" wrapText="1"/>
    </xf>
    <xf numFmtId="0" fontId="28" fillId="0" borderId="8" xfId="2" applyFont="1" applyBorder="1" applyAlignment="1">
      <alignment horizontal="center" vertical="center" wrapText="1"/>
    </xf>
    <xf numFmtId="0" fontId="31" fillId="0" borderId="45" xfId="2" applyFont="1" applyBorder="1" applyAlignment="1">
      <alignment horizontal="center" vertical="center" wrapText="1"/>
    </xf>
    <xf numFmtId="0" fontId="31" fillId="0" borderId="54" xfId="2" applyFont="1" applyBorder="1" applyAlignment="1">
      <alignment horizontal="center" vertical="center" wrapText="1"/>
    </xf>
    <xf numFmtId="0" fontId="31" fillId="0" borderId="8" xfId="2" applyFont="1" applyBorder="1" applyAlignment="1">
      <alignment horizontal="center" vertical="center" wrapText="1"/>
    </xf>
    <xf numFmtId="0" fontId="25" fillId="0" borderId="0" xfId="2" applyFont="1" applyBorder="1" applyAlignment="1">
      <alignment horizontal="center" vertical="center"/>
    </xf>
    <xf numFmtId="0" fontId="28" fillId="0" borderId="42" xfId="2" applyFont="1" applyBorder="1" applyAlignment="1">
      <alignment horizontal="center" vertical="center"/>
    </xf>
    <xf numFmtId="0" fontId="28" fillId="0" borderId="43" xfId="2" applyFont="1" applyBorder="1" applyAlignment="1">
      <alignment horizontal="center" vertical="center"/>
    </xf>
    <xf numFmtId="0" fontId="28" fillId="0" borderId="21" xfId="2" applyFont="1" applyBorder="1" applyAlignment="1">
      <alignment horizontal="center" vertical="center"/>
    </xf>
    <xf numFmtId="0" fontId="25" fillId="0" borderId="0" xfId="2" applyBorder="1" applyAlignment="1">
      <alignment horizontal="center" vertical="center"/>
    </xf>
    <xf numFmtId="0" fontId="25" fillId="0" borderId="34" xfId="2" applyFont="1" applyBorder="1" applyAlignment="1">
      <alignment horizontal="center" vertical="center"/>
    </xf>
    <xf numFmtId="0" fontId="25" fillId="0" borderId="35" xfId="2" applyFont="1" applyBorder="1" applyAlignment="1">
      <alignment horizontal="center" vertical="center"/>
    </xf>
    <xf numFmtId="0" fontId="25" fillId="0" borderId="36" xfId="2" applyFont="1" applyBorder="1" applyAlignment="1">
      <alignment horizontal="center" vertical="center"/>
    </xf>
    <xf numFmtId="0" fontId="28" fillId="52" borderId="26" xfId="2" applyFont="1" applyFill="1" applyBorder="1" applyAlignment="1">
      <alignment horizontal="center" vertical="center" wrapText="1"/>
    </xf>
    <xf numFmtId="0" fontId="28" fillId="52" borderId="9" xfId="2" applyFont="1" applyFill="1" applyBorder="1" applyAlignment="1">
      <alignment horizontal="center" vertical="center" wrapText="1"/>
    </xf>
    <xf numFmtId="0" fontId="28" fillId="52" borderId="25" xfId="2" applyFont="1" applyFill="1" applyBorder="1" applyAlignment="1">
      <alignment horizontal="center" vertical="center" wrapText="1"/>
    </xf>
    <xf numFmtId="0" fontId="28" fillId="52" borderId="12" xfId="2" applyFont="1" applyFill="1" applyBorder="1" applyAlignment="1">
      <alignment horizontal="center" vertical="center" wrapText="1"/>
    </xf>
    <xf numFmtId="0" fontId="28" fillId="52" borderId="5" xfId="2" applyFont="1" applyFill="1" applyBorder="1" applyAlignment="1">
      <alignment horizontal="center" vertical="center"/>
    </xf>
    <xf numFmtId="0" fontId="28" fillId="52" borderId="44" xfId="2" applyFont="1" applyFill="1" applyBorder="1" applyAlignment="1">
      <alignment horizontal="center" vertical="center"/>
    </xf>
    <xf numFmtId="0" fontId="28" fillId="52" borderId="19" xfId="2" applyFont="1" applyFill="1" applyBorder="1" applyAlignment="1">
      <alignment horizontal="center" vertical="center"/>
    </xf>
    <xf numFmtId="0" fontId="28" fillId="52" borderId="22" xfId="2" applyFont="1" applyFill="1" applyBorder="1" applyAlignment="1">
      <alignment horizontal="center" vertical="center"/>
    </xf>
    <xf numFmtId="0" fontId="28" fillId="52" borderId="23" xfId="2" applyFont="1" applyFill="1" applyBorder="1" applyAlignment="1">
      <alignment horizontal="center" vertical="center"/>
    </xf>
    <xf numFmtId="0" fontId="28" fillId="21" borderId="14" xfId="2" applyFont="1" applyFill="1" applyBorder="1" applyAlignment="1">
      <alignment horizontal="center" vertical="center"/>
    </xf>
    <xf numFmtId="0" fontId="28" fillId="21" borderId="15" xfId="2" applyFont="1" applyFill="1" applyBorder="1" applyAlignment="1">
      <alignment horizontal="center" vertical="center"/>
    </xf>
    <xf numFmtId="0" fontId="28" fillId="21" borderId="16" xfId="2" applyFont="1" applyFill="1" applyBorder="1" applyAlignment="1">
      <alignment horizontal="center" vertical="center"/>
    </xf>
    <xf numFmtId="0" fontId="28" fillId="0" borderId="34" xfId="2" applyFont="1" applyBorder="1" applyAlignment="1">
      <alignment horizontal="center" vertical="center" wrapText="1"/>
    </xf>
    <xf numFmtId="0" fontId="28" fillId="0" borderId="35" xfId="2" applyFont="1" applyBorder="1" applyAlignment="1">
      <alignment horizontal="center" vertical="center" wrapText="1"/>
    </xf>
    <xf numFmtId="0" fontId="28" fillId="0" borderId="36" xfId="2" applyFont="1" applyBorder="1" applyAlignment="1">
      <alignment horizontal="center" vertical="center" wrapText="1"/>
    </xf>
    <xf numFmtId="0" fontId="28" fillId="0" borderId="37" xfId="2" applyFont="1" applyBorder="1" applyAlignment="1">
      <alignment horizontal="center" vertical="center" wrapText="1"/>
    </xf>
    <xf numFmtId="0" fontId="28" fillId="0" borderId="0" xfId="2" applyFont="1" applyBorder="1" applyAlignment="1">
      <alignment horizontal="center" vertical="center" wrapText="1"/>
    </xf>
    <xf numFmtId="0" fontId="28" fillId="0" borderId="46" xfId="2" applyFont="1" applyBorder="1" applyAlignment="1">
      <alignment horizontal="center" vertical="center" wrapText="1"/>
    </xf>
    <xf numFmtId="0" fontId="28" fillId="0" borderId="42" xfId="2" applyFont="1" applyBorder="1" applyAlignment="1">
      <alignment horizontal="center" vertical="center" wrapText="1"/>
    </xf>
    <xf numFmtId="0" fontId="28" fillId="0" borderId="43" xfId="2" applyFont="1" applyBorder="1" applyAlignment="1">
      <alignment horizontal="center" vertical="center" wrapText="1"/>
    </xf>
    <xf numFmtId="0" fontId="28" fillId="0" borderId="21" xfId="2" applyFont="1" applyBorder="1" applyAlignment="1">
      <alignment horizontal="center" vertical="center" wrapText="1"/>
    </xf>
    <xf numFmtId="0" fontId="28" fillId="22" borderId="14" xfId="2" applyFont="1" applyFill="1" applyBorder="1" applyAlignment="1">
      <alignment horizontal="center" vertical="center"/>
    </xf>
    <xf numFmtId="0" fontId="28" fillId="22" borderId="15" xfId="2" applyFont="1" applyFill="1" applyBorder="1" applyAlignment="1">
      <alignment horizontal="center" vertical="center"/>
    </xf>
    <xf numFmtId="0" fontId="28" fillId="22" borderId="13" xfId="2" applyFont="1" applyFill="1" applyBorder="1" applyAlignment="1">
      <alignment horizontal="center" vertical="center"/>
    </xf>
    <xf numFmtId="0" fontId="28" fillId="23" borderId="14" xfId="2" applyFont="1" applyFill="1" applyBorder="1" applyAlignment="1">
      <alignment horizontal="center" vertical="center"/>
    </xf>
    <xf numFmtId="0" fontId="28" fillId="23" borderId="15" xfId="2" applyFont="1" applyFill="1" applyBorder="1" applyAlignment="1">
      <alignment horizontal="center" vertical="center"/>
    </xf>
    <xf numFmtId="0" fontId="28" fillId="23" borderId="16" xfId="2" applyFont="1" applyFill="1" applyBorder="1" applyAlignment="1">
      <alignment horizontal="center" vertical="center"/>
    </xf>
    <xf numFmtId="0" fontId="28" fillId="24" borderId="14" xfId="2" applyFont="1" applyFill="1" applyBorder="1" applyAlignment="1">
      <alignment horizontal="center" vertical="center"/>
    </xf>
    <xf numFmtId="0" fontId="28" fillId="24" borderId="15" xfId="2" applyFont="1" applyFill="1" applyBorder="1" applyAlignment="1">
      <alignment horizontal="center" vertical="center"/>
    </xf>
    <xf numFmtId="0" fontId="28" fillId="24" borderId="13" xfId="2" applyFont="1" applyFill="1" applyBorder="1" applyAlignment="1">
      <alignment horizontal="center" vertical="center"/>
    </xf>
    <xf numFmtId="0" fontId="28" fillId="27" borderId="55" xfId="2" applyFont="1" applyFill="1" applyBorder="1" applyAlignment="1">
      <alignment horizontal="center" vertical="center"/>
    </xf>
    <xf numFmtId="0" fontId="25" fillId="0" borderId="56" xfId="2" applyBorder="1"/>
    <xf numFmtId="0" fontId="25" fillId="0" borderId="33" xfId="2" applyBorder="1" applyAlignment="1">
      <alignment horizontal="center" vertical="center" wrapText="1"/>
    </xf>
    <xf numFmtId="0" fontId="25" fillId="0" borderId="52" xfId="2" applyBorder="1" applyAlignment="1">
      <alignment horizontal="center" vertical="center" wrapText="1"/>
    </xf>
    <xf numFmtId="0" fontId="28" fillId="25" borderId="14" xfId="2" applyFont="1" applyFill="1" applyBorder="1" applyAlignment="1">
      <alignment horizontal="center" vertical="center"/>
    </xf>
    <xf numFmtId="0" fontId="28" fillId="25" borderId="15" xfId="2" applyFont="1" applyFill="1" applyBorder="1" applyAlignment="1">
      <alignment horizontal="center" vertical="center"/>
    </xf>
    <xf numFmtId="0" fontId="28" fillId="25" borderId="16" xfId="2" applyFont="1" applyFill="1" applyBorder="1" applyAlignment="1">
      <alignment horizontal="center" vertical="center"/>
    </xf>
    <xf numFmtId="0" fontId="28" fillId="26" borderId="14" xfId="2" applyFont="1" applyFill="1" applyBorder="1" applyAlignment="1">
      <alignment horizontal="center" vertical="center"/>
    </xf>
    <xf numFmtId="0" fontId="28" fillId="26" borderId="15" xfId="2" applyFont="1" applyFill="1" applyBorder="1" applyAlignment="1">
      <alignment horizontal="center" vertical="center"/>
    </xf>
    <xf numFmtId="0" fontId="28" fillId="26" borderId="16" xfId="2" applyFont="1" applyFill="1" applyBorder="1" applyAlignment="1">
      <alignment horizontal="center" vertical="center"/>
    </xf>
    <xf numFmtId="0" fontId="28" fillId="20" borderId="53" xfId="2" applyFont="1" applyFill="1" applyBorder="1" applyAlignment="1">
      <alignment horizontal="center" vertical="center" wrapText="1"/>
    </xf>
    <xf numFmtId="0" fontId="28" fillId="20" borderId="31" xfId="2" applyFont="1" applyFill="1" applyBorder="1" applyAlignment="1">
      <alignment horizontal="center" vertical="center" wrapText="1"/>
    </xf>
    <xf numFmtId="0" fontId="25" fillId="0" borderId="46" xfId="2" applyBorder="1" applyAlignment="1">
      <alignment horizontal="center" vertical="center"/>
    </xf>
    <xf numFmtId="0" fontId="25" fillId="0" borderId="0" xfId="2" applyAlignment="1">
      <alignment horizontal="center" vertical="center"/>
    </xf>
  </cellXfs>
  <cellStyles count="6">
    <cellStyle name="Hipervínculo" xfId="1" builtinId="8"/>
    <cellStyle name="Normal" xfId="0" builtinId="0"/>
    <cellStyle name="Normal 2" xfId="2"/>
    <cellStyle name="Normal 3" xfId="3"/>
    <cellStyle name="Normal_AYUDAS AUTOEVALUACION  V2" xfId="4"/>
    <cellStyle name="Porcentaje 2" xf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CO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'GESTION ACADEMICA'!$H$7:$I$7</c:f>
              <c:strCache>
                <c:ptCount val="1"/>
                <c:pt idx="0">
                  <c:v>DISEÑO PEDAGÓGICO (CURRICULAR)</c:v>
                </c:pt>
              </c:strCache>
            </c:strRef>
          </c:tx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CO"/>
              </a:p>
            </c:txPr>
            <c:showLegendKey val="1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'GESTION ACADEMICA'!$H$34</c:f>
              <c:strCache>
                <c:ptCount val="1"/>
                <c:pt idx="0">
                  <c:v>PROMEDIO TOTAL AREA GESTIÓN ACADÉMICA</c:v>
                </c:pt>
              </c:strCache>
            </c:strRef>
          </c:cat>
          <c:val>
            <c:numRef>
              <c:f>'GESTION ACADEMICA'!$I$13</c:f>
              <c:numCache>
                <c:formatCode>0.0</c:formatCode>
                <c:ptCount val="1"/>
                <c:pt idx="0">
                  <c:v>2.4771428571428573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EC5B-44E3-B748-0CA6F6794540}"/>
            </c:ext>
          </c:extLst>
        </c:ser>
        <c:ser>
          <c:idx val="1"/>
          <c:order val="1"/>
          <c:tx>
            <c:strRef>
              <c:f>'GESTION ACADEMICA'!$H$14</c:f>
              <c:strCache>
                <c:ptCount val="1"/>
                <c:pt idx="0">
                  <c:v>PRÁCTICAS PEDAGÓGICAS</c:v>
                </c:pt>
              </c:strCache>
            </c:strRef>
          </c:tx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CO"/>
              </a:p>
            </c:txPr>
            <c:showLegendKey val="1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'GESTION ACADEMICA'!$H$34</c:f>
              <c:strCache>
                <c:ptCount val="1"/>
                <c:pt idx="0">
                  <c:v>PROMEDIO TOTAL AREA GESTIÓN ACADÉMICA</c:v>
                </c:pt>
              </c:strCache>
            </c:strRef>
          </c:cat>
          <c:val>
            <c:numRef>
              <c:f>'GESTION ACADEMICA'!$I$19</c:f>
              <c:numCache>
                <c:formatCode>0.0</c:formatCode>
                <c:ptCount val="1"/>
                <c:pt idx="0">
                  <c:v>2.5416666666666665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EC5B-44E3-B748-0CA6F6794540}"/>
            </c:ext>
          </c:extLst>
        </c:ser>
        <c:ser>
          <c:idx val="2"/>
          <c:order val="2"/>
          <c:tx>
            <c:strRef>
              <c:f>'GESTION ACADEMICA'!$H$20</c:f>
              <c:strCache>
                <c:ptCount val="1"/>
                <c:pt idx="0">
                  <c:v>GESTIÓN EN EL AULA</c:v>
                </c:pt>
              </c:strCache>
            </c:strRef>
          </c:tx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CO"/>
              </a:p>
            </c:txPr>
            <c:showLegendKey val="1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'GESTION ACADEMICA'!$H$34</c:f>
              <c:strCache>
                <c:ptCount val="1"/>
                <c:pt idx="0">
                  <c:v>PROMEDIO TOTAL AREA GESTIÓN ACADÉMICA</c:v>
                </c:pt>
              </c:strCache>
            </c:strRef>
          </c:cat>
          <c:val>
            <c:numRef>
              <c:f>'GESTION ACADEMICA'!$I$25</c:f>
              <c:numCache>
                <c:formatCode>0.0</c:formatCode>
                <c:ptCount val="1"/>
                <c:pt idx="0">
                  <c:v>2.9416666666666664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EC5B-44E3-B748-0CA6F6794540}"/>
            </c:ext>
          </c:extLst>
        </c:ser>
        <c:ser>
          <c:idx val="3"/>
          <c:order val="3"/>
          <c:tx>
            <c:strRef>
              <c:f>'GESTION ACADEMICA'!$H$26</c:f>
              <c:strCache>
                <c:ptCount val="1"/>
                <c:pt idx="0">
                  <c:v>SEGUIMIENTO ACADÉMICO</c:v>
                </c:pt>
              </c:strCache>
            </c:strRef>
          </c:tx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CO"/>
              </a:p>
            </c:txPr>
            <c:showLegendKey val="1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'GESTION ACADEMICA'!$H$34</c:f>
              <c:strCache>
                <c:ptCount val="1"/>
                <c:pt idx="0">
                  <c:v>PROMEDIO TOTAL AREA GESTIÓN ACADÉMICA</c:v>
                </c:pt>
              </c:strCache>
            </c:strRef>
          </c:cat>
          <c:val>
            <c:numRef>
              <c:f>'GESTION ACADEMICA'!$I$31</c:f>
              <c:numCache>
                <c:formatCode>0.0</c:formatCode>
                <c:ptCount val="1"/>
                <c:pt idx="0">
                  <c:v>1.25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EC5B-44E3-B748-0CA6F679454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axId val="48767744"/>
        <c:axId val="48769280"/>
      </c:barChart>
      <c:catAx>
        <c:axId val="4876774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1200" b="1" i="1" u="none" strike="noStrike" baseline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endParaRPr lang="es-CO"/>
          </a:p>
        </c:txPr>
        <c:crossAx val="48769280"/>
        <c:crossesAt val="0"/>
        <c:auto val="0"/>
        <c:lblAlgn val="ctr"/>
        <c:lblOffset val="100"/>
        <c:noMultiLvlLbl val="0"/>
      </c:catAx>
      <c:valAx>
        <c:axId val="48769280"/>
        <c:scaling>
          <c:orientation val="minMax"/>
          <c:max val="4"/>
        </c:scaling>
        <c:delete val="0"/>
        <c:axPos val="l"/>
        <c:numFmt formatCode="#,##0" sourceLinked="0"/>
        <c:majorTickMark val="none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O"/>
          </a:p>
        </c:txPr>
        <c:crossAx val="48767744"/>
        <c:crosses val="autoZero"/>
        <c:crossBetween val="between"/>
        <c:majorUnit val="1"/>
      </c:valAx>
      <c:spPr>
        <a:solidFill>
          <a:schemeClr val="accent2">
            <a:lumMod val="20000"/>
            <a:lumOff val="80000"/>
          </a:schemeClr>
        </a:solidFill>
      </c:spPr>
    </c:plotArea>
    <c:legend>
      <c:legendPos val="r"/>
      <c:layout>
        <c:manualLayout>
          <c:xMode val="edge"/>
          <c:yMode val="edge"/>
          <c:x val="6.5359633076168516E-2"/>
          <c:y val="0.96000113666894005"/>
          <c:w val="0.86710326360720058"/>
          <c:h val="2.9090871515076389E-2"/>
        </c:manualLayout>
      </c:layout>
      <c:overlay val="0"/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CO"/>
        </a:p>
      </c:txPr>
    </c:legend>
    <c:plotVisOnly val="0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CO"/>
    </a:p>
  </c:txPr>
  <c:printSettings>
    <c:headerFooter/>
    <c:pageMargins b="0.75000000000000089" l="0.70000000000000062" r="0.70000000000000062" t="0.75000000000000089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95250</xdr:colOff>
      <xdr:row>42</xdr:row>
      <xdr:rowOff>133350</xdr:rowOff>
    </xdr:from>
    <xdr:to>
      <xdr:col>9</xdr:col>
      <xdr:colOff>600075</xdr:colOff>
      <xdr:row>89</xdr:row>
      <xdr:rowOff>66675</xdr:rowOff>
    </xdr:to>
    <xdr:graphicFrame macro="">
      <xdr:nvGraphicFramePr>
        <xdr:cNvPr id="1033" name="3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734483</xdr:colOff>
      <xdr:row>0</xdr:row>
      <xdr:rowOff>84666</xdr:rowOff>
    </xdr:from>
    <xdr:to>
      <xdr:col>1</xdr:col>
      <xdr:colOff>1191683</xdr:colOff>
      <xdr:row>2</xdr:row>
      <xdr:rowOff>133349</xdr:rowOff>
    </xdr:to>
    <xdr:pic>
      <xdr:nvPicPr>
        <xdr:cNvPr id="2" name="Imagen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4650" y="84666"/>
          <a:ext cx="457200" cy="4296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3989916</xdr:colOff>
      <xdr:row>0</xdr:row>
      <xdr:rowOff>42333</xdr:rowOff>
    </xdr:from>
    <xdr:to>
      <xdr:col>3</xdr:col>
      <xdr:colOff>285750</xdr:colOff>
      <xdr:row>2</xdr:row>
      <xdr:rowOff>148166</xdr:rowOff>
    </xdr:to>
    <xdr:pic>
      <xdr:nvPicPr>
        <xdr:cNvPr id="4" name="Imagen 3" descr="escudo-yacopí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74833" y="42333"/>
          <a:ext cx="571500" cy="486833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iedteran@hotmail.com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mailto:iedteran@hotmail.com" TargetMode="Externa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249977111117893"/>
  </sheetPr>
  <dimension ref="A1:G26"/>
  <sheetViews>
    <sheetView workbookViewId="0">
      <selection activeCell="E8" sqref="E8"/>
    </sheetView>
  </sheetViews>
  <sheetFormatPr baseColWidth="10" defaultRowHeight="14.25" x14ac:dyDescent="0.2"/>
  <cols>
    <col min="1" max="1" width="5.140625" style="71" customWidth="1"/>
    <col min="2" max="2" width="45.85546875" style="66" customWidth="1"/>
    <col min="3" max="3" width="82.42578125" style="67" customWidth="1"/>
  </cols>
  <sheetData>
    <row r="1" spans="1:7" ht="12.75" x14ac:dyDescent="0.2">
      <c r="A1" s="327" t="s">
        <v>123</v>
      </c>
      <c r="B1" s="327"/>
      <c r="C1" s="327"/>
    </row>
    <row r="2" spans="1:7" ht="87" customHeight="1" x14ac:dyDescent="0.2">
      <c r="A2" s="328" t="s">
        <v>221</v>
      </c>
      <c r="B2" s="329"/>
      <c r="C2" s="329"/>
    </row>
    <row r="3" spans="1:7" ht="21" customHeight="1" x14ac:dyDescent="0.2">
      <c r="A3" s="330" t="s">
        <v>124</v>
      </c>
      <c r="B3" s="331"/>
      <c r="C3" s="331"/>
    </row>
    <row r="4" spans="1:7" ht="15" x14ac:dyDescent="0.2">
      <c r="A4" s="77" t="s">
        <v>120</v>
      </c>
      <c r="B4" s="62" t="s">
        <v>121</v>
      </c>
      <c r="C4" s="63" t="s">
        <v>122</v>
      </c>
    </row>
    <row r="5" spans="1:7" ht="16.5" x14ac:dyDescent="0.2">
      <c r="A5" s="76">
        <v>1</v>
      </c>
      <c r="B5" s="79" t="s">
        <v>125</v>
      </c>
      <c r="C5" s="64" t="s">
        <v>360</v>
      </c>
    </row>
    <row r="6" spans="1:7" ht="30" customHeight="1" x14ac:dyDescent="0.2">
      <c r="A6" s="76">
        <v>2</v>
      </c>
      <c r="B6" s="72" t="s">
        <v>33</v>
      </c>
      <c r="C6" s="317">
        <v>225885002031</v>
      </c>
      <c r="D6" s="318"/>
      <c r="E6" s="318"/>
      <c r="F6" s="318"/>
      <c r="G6" s="318"/>
    </row>
    <row r="7" spans="1:7" ht="30" customHeight="1" x14ac:dyDescent="0.2">
      <c r="A7" s="76">
        <v>3</v>
      </c>
      <c r="B7" s="72" t="s">
        <v>34</v>
      </c>
      <c r="C7" s="64" t="s">
        <v>361</v>
      </c>
    </row>
    <row r="8" spans="1:7" ht="30" customHeight="1" x14ac:dyDescent="0.2">
      <c r="A8" s="76">
        <v>4</v>
      </c>
      <c r="B8" s="72" t="s">
        <v>126</v>
      </c>
      <c r="C8" s="64" t="s">
        <v>349</v>
      </c>
    </row>
    <row r="9" spans="1:7" ht="30" customHeight="1" x14ac:dyDescent="0.2">
      <c r="A9" s="76">
        <v>5</v>
      </c>
      <c r="B9" s="72" t="s">
        <v>35</v>
      </c>
      <c r="C9" s="68" t="s">
        <v>350</v>
      </c>
    </row>
    <row r="10" spans="1:7" ht="30" customHeight="1" x14ac:dyDescent="0.2">
      <c r="A10" s="76">
        <v>6</v>
      </c>
      <c r="B10" s="78" t="s">
        <v>216</v>
      </c>
      <c r="C10" s="68" t="s">
        <v>362</v>
      </c>
    </row>
    <row r="11" spans="1:7" ht="30" customHeight="1" x14ac:dyDescent="0.2">
      <c r="A11" s="76">
        <v>7</v>
      </c>
      <c r="B11" s="72" t="s">
        <v>37</v>
      </c>
      <c r="C11" s="64" t="s">
        <v>363</v>
      </c>
    </row>
    <row r="12" spans="1:7" ht="30" customHeight="1" x14ac:dyDescent="0.2">
      <c r="A12" s="76">
        <v>8</v>
      </c>
      <c r="B12" s="72" t="s">
        <v>39</v>
      </c>
      <c r="C12" s="68" t="s">
        <v>363</v>
      </c>
    </row>
    <row r="13" spans="1:7" ht="30" customHeight="1" x14ac:dyDescent="0.2">
      <c r="A13" s="76">
        <v>9</v>
      </c>
      <c r="B13" s="72" t="s">
        <v>40</v>
      </c>
      <c r="C13" s="69"/>
    </row>
    <row r="14" spans="1:7" ht="30" customHeight="1" x14ac:dyDescent="0.2">
      <c r="A14" s="76">
        <v>10</v>
      </c>
      <c r="B14" s="72" t="s">
        <v>41</v>
      </c>
      <c r="C14" s="69" t="s">
        <v>127</v>
      </c>
    </row>
    <row r="15" spans="1:7" ht="30" customHeight="1" x14ac:dyDescent="0.2">
      <c r="A15" s="76">
        <v>11</v>
      </c>
      <c r="B15" s="72" t="s">
        <v>42</v>
      </c>
      <c r="C15" s="69" t="s">
        <v>128</v>
      </c>
    </row>
    <row r="16" spans="1:7" ht="30" customHeight="1" x14ac:dyDescent="0.2">
      <c r="A16" s="76">
        <v>12</v>
      </c>
      <c r="B16" s="72" t="s">
        <v>43</v>
      </c>
      <c r="C16" s="326" t="s">
        <v>356</v>
      </c>
    </row>
    <row r="17" spans="1:3" ht="30" customHeight="1" x14ac:dyDescent="0.2">
      <c r="A17" s="76">
        <v>13</v>
      </c>
      <c r="B17" s="72" t="s">
        <v>36</v>
      </c>
      <c r="C17" s="69" t="s">
        <v>232</v>
      </c>
    </row>
    <row r="18" spans="1:3" ht="30" customHeight="1" x14ac:dyDescent="0.2">
      <c r="A18" s="76">
        <v>14</v>
      </c>
      <c r="B18" s="72" t="s">
        <v>44</v>
      </c>
      <c r="C18" s="70">
        <v>4</v>
      </c>
    </row>
    <row r="19" spans="1:3" ht="30" customHeight="1" x14ac:dyDescent="0.2">
      <c r="A19" s="76">
        <v>15</v>
      </c>
      <c r="B19" s="72" t="s">
        <v>38</v>
      </c>
      <c r="C19" s="65" t="s">
        <v>346</v>
      </c>
    </row>
    <row r="20" spans="1:3" ht="30" customHeight="1" x14ac:dyDescent="0.2">
      <c r="A20" s="76">
        <v>16</v>
      </c>
      <c r="B20" s="72" t="s">
        <v>54</v>
      </c>
      <c r="C20" s="65" t="s">
        <v>51</v>
      </c>
    </row>
    <row r="21" spans="1:3" ht="30" customHeight="1" x14ac:dyDescent="0.2">
      <c r="A21" s="76">
        <v>17</v>
      </c>
      <c r="B21" s="72" t="s">
        <v>45</v>
      </c>
      <c r="C21" s="65" t="s">
        <v>241</v>
      </c>
    </row>
    <row r="22" spans="1:3" ht="30" customHeight="1" x14ac:dyDescent="0.2">
      <c r="A22" s="76">
        <v>18</v>
      </c>
      <c r="B22" s="72" t="s">
        <v>49</v>
      </c>
      <c r="C22" s="65"/>
    </row>
    <row r="23" spans="1:3" ht="30" customHeight="1" x14ac:dyDescent="0.2">
      <c r="A23" s="76">
        <v>19</v>
      </c>
      <c r="B23" s="72" t="s">
        <v>46</v>
      </c>
      <c r="C23" s="65" t="s">
        <v>218</v>
      </c>
    </row>
    <row r="24" spans="1:3" ht="30" customHeight="1" x14ac:dyDescent="0.2">
      <c r="A24" s="76">
        <v>20</v>
      </c>
      <c r="B24" s="72" t="s">
        <v>47</v>
      </c>
      <c r="C24" s="65" t="s">
        <v>218</v>
      </c>
    </row>
    <row r="25" spans="1:3" ht="45.75" customHeight="1" x14ac:dyDescent="0.2">
      <c r="A25" s="332">
        <v>21</v>
      </c>
      <c r="B25" s="333" t="s">
        <v>129</v>
      </c>
      <c r="C25" s="73" t="s">
        <v>131</v>
      </c>
    </row>
    <row r="26" spans="1:3" ht="30" customHeight="1" x14ac:dyDescent="0.2">
      <c r="A26" s="332"/>
      <c r="B26" s="334"/>
      <c r="C26" s="73" t="s">
        <v>130</v>
      </c>
    </row>
  </sheetData>
  <mergeCells count="5">
    <mergeCell ref="A1:C1"/>
    <mergeCell ref="A2:C2"/>
    <mergeCell ref="A3:C3"/>
    <mergeCell ref="A25:A26"/>
    <mergeCell ref="B25:B26"/>
  </mergeCells>
  <phoneticPr fontId="0" type="noConversion"/>
  <hyperlinks>
    <hyperlink ref="C16" r:id="rId1"/>
  </hyperlinks>
  <printOptions horizontalCentered="1" verticalCentered="1"/>
  <pageMargins left="0.70866141732283472" right="0.70866141732283472" top="0.74803149606299213" bottom="0.74803149606299213" header="0.31496062992125984" footer="0.31496062992125984"/>
  <pageSetup scale="65" orientation="landscape" horizontalDpi="4294967295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1:G30"/>
  <sheetViews>
    <sheetView zoomScale="90" zoomScaleNormal="90" workbookViewId="0">
      <selection activeCell="C14" sqref="C14:G14"/>
    </sheetView>
  </sheetViews>
  <sheetFormatPr baseColWidth="10" defaultRowHeight="14.25" x14ac:dyDescent="0.2"/>
  <cols>
    <col min="1" max="1" width="4.85546875" style="80" customWidth="1"/>
    <col min="2" max="2" width="37.42578125" customWidth="1"/>
    <col min="3" max="3" width="36.28515625" customWidth="1"/>
    <col min="4" max="4" width="24.28515625" bestFit="1" customWidth="1"/>
    <col min="5" max="5" width="18.28515625" customWidth="1"/>
    <col min="6" max="6" width="16.7109375" customWidth="1"/>
    <col min="7" max="7" width="13.140625" customWidth="1"/>
  </cols>
  <sheetData>
    <row r="1" spans="1:7" ht="15.75" thickBot="1" x14ac:dyDescent="0.3">
      <c r="A1" s="346" t="s">
        <v>347</v>
      </c>
      <c r="B1" s="347"/>
      <c r="C1" s="347"/>
      <c r="D1" s="347"/>
      <c r="E1" s="347"/>
      <c r="F1" s="347"/>
      <c r="G1" s="348"/>
    </row>
    <row r="2" spans="1:7" ht="20.25" customHeight="1" thickBot="1" x14ac:dyDescent="0.25">
      <c r="A2" s="355" t="s">
        <v>50</v>
      </c>
      <c r="B2" s="356"/>
      <c r="C2" s="356"/>
      <c r="D2" s="356"/>
      <c r="E2" s="356"/>
      <c r="F2" s="356"/>
      <c r="G2" s="357"/>
    </row>
    <row r="3" spans="1:7" ht="20.25" customHeight="1" thickBot="1" x14ac:dyDescent="0.25">
      <c r="A3" s="81">
        <v>1</v>
      </c>
      <c r="B3" s="91" t="s">
        <v>125</v>
      </c>
      <c r="C3" s="349" t="s">
        <v>235</v>
      </c>
      <c r="D3" s="350"/>
      <c r="E3" s="350"/>
      <c r="F3" s="350"/>
      <c r="G3" s="351"/>
    </row>
    <row r="4" spans="1:7" ht="20.25" customHeight="1" thickBot="1" x14ac:dyDescent="0.25">
      <c r="A4" s="82">
        <v>2</v>
      </c>
      <c r="B4" s="91" t="s">
        <v>33</v>
      </c>
      <c r="C4" s="352">
        <v>225885002031</v>
      </c>
      <c r="D4" s="353"/>
      <c r="E4" s="353"/>
      <c r="F4" s="353"/>
      <c r="G4" s="354"/>
    </row>
    <row r="5" spans="1:7" ht="20.25" customHeight="1" thickBot="1" x14ac:dyDescent="0.25">
      <c r="A5" s="82">
        <v>3</v>
      </c>
      <c r="B5" s="91" t="s">
        <v>34</v>
      </c>
      <c r="C5" s="349" t="s">
        <v>348</v>
      </c>
      <c r="D5" s="350"/>
      <c r="E5" s="350"/>
      <c r="F5" s="350"/>
      <c r="G5" s="351"/>
    </row>
    <row r="6" spans="1:7" ht="20.25" customHeight="1" thickBot="1" x14ac:dyDescent="0.25">
      <c r="A6" s="82">
        <v>4</v>
      </c>
      <c r="B6" s="91" t="s">
        <v>126</v>
      </c>
      <c r="C6" s="87" t="s">
        <v>349</v>
      </c>
      <c r="D6" s="86"/>
      <c r="E6" s="90" t="s">
        <v>234</v>
      </c>
      <c r="F6" s="349" t="s">
        <v>235</v>
      </c>
      <c r="G6" s="351"/>
    </row>
    <row r="7" spans="1:7" ht="20.25" customHeight="1" thickBot="1" x14ac:dyDescent="0.25">
      <c r="A7" s="82">
        <v>5</v>
      </c>
      <c r="B7" s="91" t="s">
        <v>35</v>
      </c>
      <c r="C7" s="349" t="s">
        <v>350</v>
      </c>
      <c r="D7" s="350"/>
      <c r="E7" s="350"/>
      <c r="F7" s="350"/>
      <c r="G7" s="351"/>
    </row>
    <row r="8" spans="1:7" ht="20.25" customHeight="1" thickBot="1" x14ac:dyDescent="0.25">
      <c r="A8" s="82">
        <v>6</v>
      </c>
      <c r="B8" s="91" t="s">
        <v>216</v>
      </c>
      <c r="C8" s="86" t="s">
        <v>231</v>
      </c>
      <c r="D8" s="86" t="s">
        <v>351</v>
      </c>
      <c r="E8" s="86" t="s">
        <v>352</v>
      </c>
      <c r="F8" s="319" t="s">
        <v>353</v>
      </c>
      <c r="G8" s="86">
        <v>1</v>
      </c>
    </row>
    <row r="9" spans="1:7" ht="20.25" customHeight="1" thickBot="1" x14ac:dyDescent="0.25">
      <c r="A9" s="82">
        <v>7</v>
      </c>
      <c r="B9" s="91" t="s">
        <v>37</v>
      </c>
      <c r="C9" s="349" t="s">
        <v>354</v>
      </c>
      <c r="D9" s="350"/>
      <c r="E9" s="350"/>
      <c r="F9" s="350"/>
      <c r="G9" s="351"/>
    </row>
    <row r="10" spans="1:7" ht="20.25" customHeight="1" thickBot="1" x14ac:dyDescent="0.25">
      <c r="A10" s="82">
        <v>8</v>
      </c>
      <c r="B10" s="91" t="s">
        <v>39</v>
      </c>
      <c r="C10" s="358" t="s">
        <v>355</v>
      </c>
      <c r="D10" s="359"/>
      <c r="E10" s="359"/>
      <c r="F10" s="359"/>
      <c r="G10" s="360"/>
    </row>
    <row r="11" spans="1:7" ht="20.25" customHeight="1" thickBot="1" x14ac:dyDescent="0.25">
      <c r="A11" s="82">
        <v>9</v>
      </c>
      <c r="B11" s="91" t="s">
        <v>40</v>
      </c>
      <c r="C11" s="349"/>
      <c r="D11" s="350"/>
      <c r="E11" s="350"/>
      <c r="F11" s="350"/>
      <c r="G11" s="351"/>
    </row>
    <row r="12" spans="1:7" ht="20.25" customHeight="1" thickBot="1" x14ac:dyDescent="0.25">
      <c r="A12" s="82">
        <v>10</v>
      </c>
      <c r="B12" s="91" t="s">
        <v>41</v>
      </c>
      <c r="C12" s="349"/>
      <c r="D12" s="350"/>
      <c r="E12" s="350"/>
      <c r="F12" s="350"/>
      <c r="G12" s="351"/>
    </row>
    <row r="13" spans="1:7" ht="20.25" customHeight="1" thickBot="1" x14ac:dyDescent="0.25">
      <c r="A13" s="82">
        <v>11</v>
      </c>
      <c r="B13" s="91" t="s">
        <v>42</v>
      </c>
      <c r="C13" s="349"/>
      <c r="D13" s="350"/>
      <c r="E13" s="350"/>
      <c r="F13" s="350"/>
      <c r="G13" s="351"/>
    </row>
    <row r="14" spans="1:7" ht="20.25" customHeight="1" thickBot="1" x14ac:dyDescent="0.25">
      <c r="A14" s="82">
        <v>12</v>
      </c>
      <c r="B14" s="91" t="s">
        <v>43</v>
      </c>
      <c r="C14" s="367" t="s">
        <v>356</v>
      </c>
      <c r="D14" s="368"/>
      <c r="E14" s="368"/>
      <c r="F14" s="368"/>
      <c r="G14" s="369"/>
    </row>
    <row r="15" spans="1:7" ht="20.25" customHeight="1" thickBot="1" x14ac:dyDescent="0.25">
      <c r="A15" s="338">
        <v>13</v>
      </c>
      <c r="B15" s="340" t="s">
        <v>36</v>
      </c>
      <c r="C15" s="92" t="s">
        <v>233</v>
      </c>
      <c r="D15" s="92" t="s">
        <v>232</v>
      </c>
      <c r="E15" s="355" t="s">
        <v>236</v>
      </c>
      <c r="F15" s="356"/>
      <c r="G15" s="357"/>
    </row>
    <row r="16" spans="1:7" ht="20.25" customHeight="1" thickBot="1" x14ac:dyDescent="0.25">
      <c r="A16" s="339"/>
      <c r="B16" s="341"/>
      <c r="C16" s="88"/>
      <c r="D16" s="87" t="s">
        <v>222</v>
      </c>
      <c r="E16" s="349"/>
      <c r="F16" s="350"/>
      <c r="G16" s="351"/>
    </row>
    <row r="17" spans="1:7" ht="30" customHeight="1" thickBot="1" x14ac:dyDescent="0.25">
      <c r="A17" s="82">
        <v>14</v>
      </c>
      <c r="B17" s="91" t="s">
        <v>217</v>
      </c>
      <c r="C17" s="86">
        <v>0</v>
      </c>
      <c r="D17" s="86">
        <v>4</v>
      </c>
      <c r="E17" s="349"/>
      <c r="F17" s="350"/>
      <c r="G17" s="351"/>
    </row>
    <row r="18" spans="1:7" ht="20.25" customHeight="1" thickBot="1" x14ac:dyDescent="0.25">
      <c r="A18" s="338">
        <v>15</v>
      </c>
      <c r="B18" s="340" t="s">
        <v>38</v>
      </c>
      <c r="C18" s="90" t="s">
        <v>238</v>
      </c>
      <c r="D18" s="90" t="s">
        <v>237</v>
      </c>
      <c r="E18" s="361" t="s">
        <v>359</v>
      </c>
      <c r="F18" s="362"/>
      <c r="G18" s="363"/>
    </row>
    <row r="19" spans="1:7" ht="20.25" customHeight="1" thickBot="1" x14ac:dyDescent="0.25">
      <c r="A19" s="339"/>
      <c r="B19" s="341"/>
      <c r="C19" s="86">
        <v>4</v>
      </c>
      <c r="D19" s="86">
        <v>40</v>
      </c>
      <c r="E19" s="349">
        <v>5</v>
      </c>
      <c r="F19" s="350"/>
      <c r="G19" s="351"/>
    </row>
    <row r="20" spans="1:7" ht="20.25" customHeight="1" thickBot="1" x14ac:dyDescent="0.25">
      <c r="A20" s="338">
        <v>16</v>
      </c>
      <c r="B20" s="340" t="s">
        <v>357</v>
      </c>
      <c r="C20" s="90" t="s">
        <v>239</v>
      </c>
      <c r="D20" s="90" t="s">
        <v>51</v>
      </c>
      <c r="E20" s="90" t="s">
        <v>240</v>
      </c>
      <c r="F20" s="90" t="s">
        <v>52</v>
      </c>
      <c r="G20" s="90" t="s">
        <v>53</v>
      </c>
    </row>
    <row r="21" spans="1:7" ht="20.25" customHeight="1" thickBot="1" x14ac:dyDescent="0.25">
      <c r="A21" s="339"/>
      <c r="B21" s="341"/>
      <c r="C21" s="86"/>
      <c r="D21" s="86" t="s">
        <v>222</v>
      </c>
      <c r="E21" s="86"/>
      <c r="F21" s="86" t="s">
        <v>222</v>
      </c>
      <c r="G21" s="86"/>
    </row>
    <row r="22" spans="1:7" ht="20.25" customHeight="1" thickBot="1" x14ac:dyDescent="0.25">
      <c r="A22" s="82">
        <v>17</v>
      </c>
      <c r="B22" s="91" t="s">
        <v>45</v>
      </c>
      <c r="C22" s="86" t="s">
        <v>242</v>
      </c>
      <c r="D22" s="86" t="s">
        <v>243</v>
      </c>
      <c r="E22" s="86" t="s">
        <v>241</v>
      </c>
      <c r="F22" s="90"/>
      <c r="G22" s="90"/>
    </row>
    <row r="23" spans="1:7" ht="20.25" customHeight="1" thickBot="1" x14ac:dyDescent="0.25">
      <c r="A23" s="338">
        <v>18</v>
      </c>
      <c r="B23" s="343" t="s">
        <v>219</v>
      </c>
      <c r="C23" s="90" t="s">
        <v>225</v>
      </c>
      <c r="D23" s="86"/>
      <c r="E23" s="361" t="s">
        <v>220</v>
      </c>
      <c r="F23" s="362"/>
      <c r="G23" s="363"/>
    </row>
    <row r="24" spans="1:7" ht="20.25" customHeight="1" thickBot="1" x14ac:dyDescent="0.25">
      <c r="A24" s="342"/>
      <c r="B24" s="344"/>
      <c r="C24" s="90" t="s">
        <v>223</v>
      </c>
      <c r="D24" s="86"/>
      <c r="E24" s="358"/>
      <c r="F24" s="359"/>
      <c r="G24" s="360"/>
    </row>
    <row r="25" spans="1:7" ht="20.25" customHeight="1" thickBot="1" x14ac:dyDescent="0.25">
      <c r="A25" s="339"/>
      <c r="B25" s="345"/>
      <c r="C25" s="90" t="s">
        <v>224</v>
      </c>
      <c r="D25" s="86"/>
      <c r="E25" s="364"/>
      <c r="F25" s="365"/>
      <c r="G25" s="366"/>
    </row>
    <row r="26" spans="1:7" ht="75.75" thickBot="1" x14ac:dyDescent="0.25">
      <c r="A26" s="82">
        <v>19</v>
      </c>
      <c r="B26" s="91" t="s">
        <v>49</v>
      </c>
      <c r="C26" s="89" t="s">
        <v>244</v>
      </c>
      <c r="D26" s="89" t="s">
        <v>245</v>
      </c>
      <c r="E26" s="89" t="s">
        <v>246</v>
      </c>
      <c r="F26" s="89" t="s">
        <v>247</v>
      </c>
      <c r="G26" s="89" t="s">
        <v>248</v>
      </c>
    </row>
    <row r="27" spans="1:7" ht="20.25" customHeight="1" thickBot="1" x14ac:dyDescent="0.25">
      <c r="A27" s="82">
        <v>20</v>
      </c>
      <c r="B27" s="91" t="s">
        <v>46</v>
      </c>
      <c r="C27" s="89" t="s">
        <v>48</v>
      </c>
      <c r="D27" s="86" t="s">
        <v>358</v>
      </c>
      <c r="E27" s="335"/>
      <c r="F27" s="335"/>
      <c r="G27" s="335" t="s">
        <v>222</v>
      </c>
    </row>
    <row r="28" spans="1:7" ht="20.25" customHeight="1" thickBot="1" x14ac:dyDescent="0.25">
      <c r="A28" s="83">
        <v>21</v>
      </c>
      <c r="B28" s="91" t="s">
        <v>47</v>
      </c>
      <c r="C28" s="89" t="s">
        <v>226</v>
      </c>
      <c r="D28" s="86" t="s">
        <v>358</v>
      </c>
      <c r="E28" s="336"/>
      <c r="F28" s="336"/>
      <c r="G28" s="336"/>
    </row>
    <row r="29" spans="1:7" ht="15" x14ac:dyDescent="0.25">
      <c r="A29" s="84"/>
      <c r="B29" s="85"/>
      <c r="C29" s="85"/>
      <c r="D29" s="85"/>
      <c r="E29" s="85"/>
      <c r="F29" s="85"/>
      <c r="G29" s="85"/>
    </row>
    <row r="30" spans="1:7" x14ac:dyDescent="0.2">
      <c r="B30" s="337"/>
      <c r="C30" s="337"/>
      <c r="D30" s="337"/>
      <c r="E30" s="337"/>
      <c r="F30" s="337"/>
      <c r="G30" s="337"/>
    </row>
  </sheetData>
  <mergeCells count="32">
    <mergeCell ref="A15:A16"/>
    <mergeCell ref="A18:A19"/>
    <mergeCell ref="B18:B19"/>
    <mergeCell ref="B15:B16"/>
    <mergeCell ref="C11:G11"/>
    <mergeCell ref="C12:G12"/>
    <mergeCell ref="C13:G13"/>
    <mergeCell ref="C14:G14"/>
    <mergeCell ref="E15:G15"/>
    <mergeCell ref="E16:G16"/>
    <mergeCell ref="E17:G17"/>
    <mergeCell ref="E18:G18"/>
    <mergeCell ref="E19:G19"/>
    <mergeCell ref="C10:G10"/>
    <mergeCell ref="E23:G23"/>
    <mergeCell ref="E24:G25"/>
    <mergeCell ref="C7:G7"/>
    <mergeCell ref="C9:G9"/>
    <mergeCell ref="A1:G1"/>
    <mergeCell ref="C3:G3"/>
    <mergeCell ref="C4:G4"/>
    <mergeCell ref="C5:G5"/>
    <mergeCell ref="F6:G6"/>
    <mergeCell ref="A2:G2"/>
    <mergeCell ref="E27:E28"/>
    <mergeCell ref="F27:F28"/>
    <mergeCell ref="G27:G28"/>
    <mergeCell ref="B30:G30"/>
    <mergeCell ref="A20:A21"/>
    <mergeCell ref="B20:B21"/>
    <mergeCell ref="A23:A25"/>
    <mergeCell ref="B23:B25"/>
  </mergeCells>
  <phoneticPr fontId="0" type="noConversion"/>
  <hyperlinks>
    <hyperlink ref="C14" r:id="rId1"/>
  </hyperlinks>
  <printOptions horizontalCentered="1" verticalCentered="1"/>
  <pageMargins left="0.98425196850393704" right="0.98425196850393704" top="0.94488188976377963" bottom="0.94488188976377963" header="0.31496062992125984" footer="0.31496062992125984"/>
  <pageSetup scale="75" orientation="landscape" horizontalDpi="4294967292"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R142"/>
  <sheetViews>
    <sheetView tabSelected="1" topLeftCell="A98" zoomScaleNormal="100" workbookViewId="0">
      <selection activeCell="B82" sqref="B82"/>
    </sheetView>
  </sheetViews>
  <sheetFormatPr baseColWidth="10" defaultRowHeight="12.75" x14ac:dyDescent="0.2"/>
  <cols>
    <col min="1" max="1" width="3.7109375" style="1" bestFit="1" customWidth="1"/>
    <col min="2" max="2" width="109.42578125" style="37" customWidth="1"/>
    <col min="3" max="6" width="3.85546875" style="7" customWidth="1"/>
    <col min="7" max="7" width="11.42578125" style="7"/>
    <col min="8" max="8" width="115.7109375" style="8" customWidth="1"/>
    <col min="9" max="9" width="18.140625" style="9" customWidth="1"/>
  </cols>
  <sheetData>
    <row r="1" spans="1:9" s="5" customFormat="1" ht="21.75" customHeight="1" x14ac:dyDescent="0.2">
      <c r="A1" s="405" t="s">
        <v>230</v>
      </c>
      <c r="B1" s="405"/>
      <c r="C1" s="405"/>
      <c r="D1" s="405"/>
      <c r="E1" s="405"/>
      <c r="F1" s="405"/>
      <c r="G1" s="47"/>
      <c r="H1" s="8"/>
      <c r="I1" s="9"/>
    </row>
    <row r="2" spans="1:9" ht="21.75" customHeight="1" x14ac:dyDescent="0.2">
      <c r="A2" s="406" t="s">
        <v>0</v>
      </c>
      <c r="B2" s="407"/>
      <c r="C2" s="407"/>
      <c r="D2" s="407"/>
      <c r="E2" s="407"/>
      <c r="F2" s="408"/>
    </row>
    <row r="3" spans="1:9" ht="12.75" customHeight="1" x14ac:dyDescent="0.2">
      <c r="A3" s="409" t="s">
        <v>1</v>
      </c>
      <c r="B3" s="409"/>
      <c r="C3" s="409"/>
      <c r="D3" s="409"/>
      <c r="E3" s="409"/>
      <c r="F3" s="409"/>
    </row>
    <row r="4" spans="1:9" ht="17.25" customHeight="1" x14ac:dyDescent="0.2">
      <c r="A4" s="410" t="s">
        <v>2</v>
      </c>
      <c r="B4" s="410"/>
      <c r="C4" s="410"/>
      <c r="D4" s="410"/>
      <c r="E4" s="410"/>
      <c r="F4" s="410"/>
    </row>
    <row r="5" spans="1:9" ht="12.75" customHeight="1" x14ac:dyDescent="0.2">
      <c r="A5" s="411" t="s">
        <v>229</v>
      </c>
      <c r="B5" s="399" t="s">
        <v>227</v>
      </c>
      <c r="C5" s="327" t="s">
        <v>228</v>
      </c>
      <c r="D5" s="327"/>
      <c r="E5" s="327"/>
      <c r="F5" s="327"/>
      <c r="H5" s="396" t="s">
        <v>75</v>
      </c>
      <c r="I5" s="396"/>
    </row>
    <row r="6" spans="1:9" x14ac:dyDescent="0.2">
      <c r="A6" s="411"/>
      <c r="B6" s="399"/>
      <c r="C6" s="3">
        <v>1</v>
      </c>
      <c r="D6" s="3">
        <v>2</v>
      </c>
      <c r="E6" s="3">
        <v>3</v>
      </c>
      <c r="F6" s="3">
        <v>4</v>
      </c>
      <c r="H6" s="10"/>
      <c r="I6" s="11"/>
    </row>
    <row r="7" spans="1:9" ht="13.5" customHeight="1" x14ac:dyDescent="0.2">
      <c r="A7" s="2">
        <v>1</v>
      </c>
      <c r="B7" s="19" t="s">
        <v>133</v>
      </c>
      <c r="C7" s="61"/>
      <c r="D7" s="61">
        <v>2</v>
      </c>
      <c r="E7" s="61"/>
      <c r="F7" s="61"/>
      <c r="H7" s="397" t="s">
        <v>76</v>
      </c>
      <c r="I7" s="398"/>
    </row>
    <row r="8" spans="1:9" ht="25.5" customHeight="1" x14ac:dyDescent="0.2">
      <c r="A8" s="2">
        <v>2</v>
      </c>
      <c r="B8" s="19" t="s">
        <v>134</v>
      </c>
      <c r="C8" s="61"/>
      <c r="D8" s="61"/>
      <c r="E8" s="61">
        <v>3</v>
      </c>
      <c r="F8" s="61"/>
      <c r="H8" s="12" t="s">
        <v>77</v>
      </c>
      <c r="I8" s="13">
        <f>C14</f>
        <v>2.2857142857142856</v>
      </c>
    </row>
    <row r="9" spans="1:9" ht="13.5" customHeight="1" x14ac:dyDescent="0.2">
      <c r="A9" s="2">
        <v>3</v>
      </c>
      <c r="B9" s="19" t="s">
        <v>135</v>
      </c>
      <c r="C9" s="61"/>
      <c r="D9" s="61"/>
      <c r="E9" s="61">
        <v>3</v>
      </c>
      <c r="F9" s="61"/>
      <c r="H9" s="12" t="s">
        <v>78</v>
      </c>
      <c r="I9" s="13">
        <f>C21</f>
        <v>2.6</v>
      </c>
    </row>
    <row r="10" spans="1:9" ht="13.5" customHeight="1" x14ac:dyDescent="0.2">
      <c r="A10" s="2">
        <v>4</v>
      </c>
      <c r="B10" s="19" t="s">
        <v>136</v>
      </c>
      <c r="C10" s="61"/>
      <c r="D10" s="61">
        <v>2</v>
      </c>
      <c r="E10" s="61"/>
      <c r="F10" s="61"/>
      <c r="H10" s="12" t="s">
        <v>79</v>
      </c>
      <c r="I10" s="13">
        <f>C27</f>
        <v>1.5</v>
      </c>
    </row>
    <row r="11" spans="1:9" ht="13.5" customHeight="1" x14ac:dyDescent="0.2">
      <c r="A11" s="2">
        <v>5</v>
      </c>
      <c r="B11" s="19" t="s">
        <v>3</v>
      </c>
      <c r="C11" s="61"/>
      <c r="D11" s="61">
        <v>2</v>
      </c>
      <c r="E11" s="61"/>
      <c r="F11" s="61"/>
      <c r="H11" s="11" t="s">
        <v>80</v>
      </c>
      <c r="I11" s="13">
        <f>C33</f>
        <v>3</v>
      </c>
    </row>
    <row r="12" spans="1:9" ht="25.5" x14ac:dyDescent="0.2">
      <c r="A12" s="2">
        <v>6</v>
      </c>
      <c r="B12" s="19" t="s">
        <v>137</v>
      </c>
      <c r="C12" s="61"/>
      <c r="D12" s="61"/>
      <c r="E12" s="61">
        <v>3</v>
      </c>
      <c r="F12" s="61"/>
      <c r="H12" s="11" t="s">
        <v>81</v>
      </c>
      <c r="I12" s="13">
        <f>C41</f>
        <v>3</v>
      </c>
    </row>
    <row r="13" spans="1:9" x14ac:dyDescent="0.2">
      <c r="A13" s="2">
        <v>7</v>
      </c>
      <c r="B13" s="19" t="s">
        <v>138</v>
      </c>
      <c r="C13" s="61">
        <v>1</v>
      </c>
      <c r="D13" s="61"/>
      <c r="E13" s="61"/>
      <c r="F13" s="61"/>
      <c r="H13" s="42" t="s">
        <v>55</v>
      </c>
      <c r="I13" s="43">
        <f>C42</f>
        <v>2.4771428571428573</v>
      </c>
    </row>
    <row r="14" spans="1:9" x14ac:dyDescent="0.2">
      <c r="A14" s="395" t="s">
        <v>55</v>
      </c>
      <c r="B14" s="395"/>
      <c r="C14" s="387">
        <f>SUM(C7:F13)/7</f>
        <v>2.2857142857142856</v>
      </c>
      <c r="D14" s="387"/>
      <c r="E14" s="387"/>
      <c r="F14" s="387"/>
      <c r="H14" s="57" t="s">
        <v>82</v>
      </c>
      <c r="I14" s="38"/>
    </row>
    <row r="15" spans="1:9" x14ac:dyDescent="0.2">
      <c r="A15" s="384" t="s">
        <v>4</v>
      </c>
      <c r="B15" s="385"/>
      <c r="C15" s="385"/>
      <c r="D15" s="385"/>
      <c r="E15" s="385"/>
      <c r="F15" s="386"/>
      <c r="H15" s="12" t="s">
        <v>84</v>
      </c>
      <c r="I15" s="13">
        <f>C48</f>
        <v>2.6666666666666665</v>
      </c>
    </row>
    <row r="16" spans="1:9" ht="25.5" customHeight="1" x14ac:dyDescent="0.2">
      <c r="A16" s="2">
        <v>1</v>
      </c>
      <c r="B16" s="19" t="s">
        <v>139</v>
      </c>
      <c r="C16" s="61"/>
      <c r="D16" s="61"/>
      <c r="E16" s="61">
        <v>3</v>
      </c>
      <c r="F16" s="61"/>
      <c r="H16" s="12" t="s">
        <v>85</v>
      </c>
      <c r="I16" s="13">
        <f>C53</f>
        <v>3</v>
      </c>
    </row>
    <row r="17" spans="1:9" ht="13.5" customHeight="1" x14ac:dyDescent="0.2">
      <c r="A17" s="2">
        <v>2</v>
      </c>
      <c r="B17" s="18" t="s">
        <v>140</v>
      </c>
      <c r="C17" s="61"/>
      <c r="D17" s="61">
        <v>2</v>
      </c>
      <c r="E17" s="61"/>
      <c r="F17" s="61"/>
      <c r="H17" s="14" t="s">
        <v>86</v>
      </c>
      <c r="I17" s="13">
        <f>C59</f>
        <v>1.5</v>
      </c>
    </row>
    <row r="18" spans="1:9" ht="13.5" customHeight="1" x14ac:dyDescent="0.2">
      <c r="A18" s="2">
        <v>3</v>
      </c>
      <c r="B18" s="18" t="s">
        <v>141</v>
      </c>
      <c r="C18" s="61"/>
      <c r="D18" s="61">
        <v>2</v>
      </c>
      <c r="E18" s="61"/>
      <c r="F18" s="61"/>
      <c r="H18" s="12" t="s">
        <v>87</v>
      </c>
      <c r="I18" s="13">
        <f>C65</f>
        <v>3</v>
      </c>
    </row>
    <row r="19" spans="1:9" ht="13.5" customHeight="1" x14ac:dyDescent="0.2">
      <c r="A19" s="2">
        <v>4</v>
      </c>
      <c r="B19" s="18" t="s">
        <v>142</v>
      </c>
      <c r="C19" s="61"/>
      <c r="D19" s="61"/>
      <c r="E19" s="61">
        <v>3</v>
      </c>
      <c r="F19" s="61"/>
      <c r="H19" s="44" t="s">
        <v>55</v>
      </c>
      <c r="I19" s="15">
        <f>C66</f>
        <v>2.5416666666666665</v>
      </c>
    </row>
    <row r="20" spans="1:9" ht="13.5" customHeight="1" x14ac:dyDescent="0.2">
      <c r="A20" s="2">
        <v>5</v>
      </c>
      <c r="B20" s="18" t="s">
        <v>143</v>
      </c>
      <c r="C20" s="61"/>
      <c r="D20" s="61"/>
      <c r="E20" s="61">
        <v>3</v>
      </c>
      <c r="F20" s="61"/>
      <c r="H20" s="58" t="s">
        <v>88</v>
      </c>
      <c r="I20" s="39"/>
    </row>
    <row r="21" spans="1:9" x14ac:dyDescent="0.2">
      <c r="A21" s="395" t="s">
        <v>55</v>
      </c>
      <c r="B21" s="395"/>
      <c r="C21" s="387">
        <f>SUM(C16:F20)/5</f>
        <v>2.6</v>
      </c>
      <c r="D21" s="387"/>
      <c r="E21" s="387"/>
      <c r="F21" s="387"/>
      <c r="H21" s="14" t="s">
        <v>89</v>
      </c>
      <c r="I21" s="16">
        <f>C75</f>
        <v>3.1666666666666665</v>
      </c>
    </row>
    <row r="22" spans="1:9" x14ac:dyDescent="0.2">
      <c r="A22" s="384" t="s">
        <v>32</v>
      </c>
      <c r="B22" s="385"/>
      <c r="C22" s="385"/>
      <c r="D22" s="385"/>
      <c r="E22" s="385"/>
      <c r="F22" s="386"/>
      <c r="H22" s="11" t="s">
        <v>90</v>
      </c>
      <c r="I22" s="13">
        <f>C83</f>
        <v>3</v>
      </c>
    </row>
    <row r="23" spans="1:9" ht="13.5" customHeight="1" x14ac:dyDescent="0.2">
      <c r="A23" s="2">
        <v>1</v>
      </c>
      <c r="B23" s="18" t="s">
        <v>144</v>
      </c>
      <c r="C23" s="61">
        <v>1</v>
      </c>
      <c r="D23" s="61"/>
      <c r="E23" s="61"/>
      <c r="F23" s="61"/>
      <c r="H23" s="11" t="s">
        <v>91</v>
      </c>
      <c r="I23" s="13">
        <f>C90</f>
        <v>2.6</v>
      </c>
    </row>
    <row r="24" spans="1:9" ht="13.5" customHeight="1" x14ac:dyDescent="0.2">
      <c r="A24" s="2">
        <v>2</v>
      </c>
      <c r="B24" s="18" t="s">
        <v>5</v>
      </c>
      <c r="C24" s="61"/>
      <c r="D24" s="61">
        <v>2</v>
      </c>
      <c r="E24" s="61"/>
      <c r="F24" s="61"/>
      <c r="H24" s="11" t="s">
        <v>92</v>
      </c>
      <c r="I24" s="13">
        <f>C97</f>
        <v>3</v>
      </c>
    </row>
    <row r="25" spans="1:9" ht="13.5" customHeight="1" x14ac:dyDescent="0.2">
      <c r="A25" s="2">
        <v>3</v>
      </c>
      <c r="B25" s="18" t="s">
        <v>145</v>
      </c>
      <c r="C25" s="61"/>
      <c r="D25" s="61">
        <v>2</v>
      </c>
      <c r="E25" s="61"/>
      <c r="F25" s="61"/>
      <c r="H25" s="45" t="s">
        <v>55</v>
      </c>
      <c r="I25" s="46">
        <f>C98</f>
        <v>2.9416666666666664</v>
      </c>
    </row>
    <row r="26" spans="1:9" ht="13.5" customHeight="1" x14ac:dyDescent="0.2">
      <c r="A26" s="2">
        <v>4</v>
      </c>
      <c r="B26" s="18" t="s">
        <v>146</v>
      </c>
      <c r="C26" s="61">
        <v>1</v>
      </c>
      <c r="D26" s="61"/>
      <c r="E26" s="61"/>
      <c r="F26" s="61"/>
      <c r="H26" s="400" t="s">
        <v>103</v>
      </c>
      <c r="I26" s="401"/>
    </row>
    <row r="27" spans="1:9" x14ac:dyDescent="0.2">
      <c r="A27" s="395" t="s">
        <v>55</v>
      </c>
      <c r="B27" s="395"/>
      <c r="C27" s="387">
        <f>SUM(C23:F26)/4</f>
        <v>1.5</v>
      </c>
      <c r="D27" s="387"/>
      <c r="E27" s="387"/>
      <c r="F27" s="387"/>
      <c r="H27" s="12" t="s">
        <v>187</v>
      </c>
      <c r="I27" s="13">
        <f>C105</f>
        <v>3</v>
      </c>
    </row>
    <row r="28" spans="1:9" x14ac:dyDescent="0.2">
      <c r="A28" s="384" t="s">
        <v>6</v>
      </c>
      <c r="B28" s="385"/>
      <c r="C28" s="385"/>
      <c r="D28" s="385"/>
      <c r="E28" s="385"/>
      <c r="F28" s="386"/>
      <c r="H28" s="17" t="s">
        <v>95</v>
      </c>
      <c r="I28" s="13">
        <f>C112</f>
        <v>3</v>
      </c>
    </row>
    <row r="29" spans="1:9" ht="13.5" customHeight="1" x14ac:dyDescent="0.2">
      <c r="A29" s="2">
        <v>1</v>
      </c>
      <c r="B29" s="18" t="s">
        <v>147</v>
      </c>
      <c r="C29" s="61"/>
      <c r="D29" s="61"/>
      <c r="E29" s="61">
        <v>3</v>
      </c>
      <c r="F29" s="61"/>
      <c r="H29" s="17" t="s">
        <v>96</v>
      </c>
      <c r="I29" s="13">
        <f>C120</f>
        <v>3</v>
      </c>
    </row>
    <row r="30" spans="1:9" ht="13.5" customHeight="1" x14ac:dyDescent="0.2">
      <c r="A30" s="2">
        <v>2</v>
      </c>
      <c r="B30" s="18" t="s">
        <v>7</v>
      </c>
      <c r="C30" s="61"/>
      <c r="D30" s="61"/>
      <c r="E30" s="61">
        <v>3</v>
      </c>
      <c r="F30" s="61"/>
      <c r="H30" s="17" t="s">
        <v>97</v>
      </c>
      <c r="I30" s="13">
        <f>C126</f>
        <v>2.5</v>
      </c>
    </row>
    <row r="31" spans="1:9" ht="13.5" customHeight="1" x14ac:dyDescent="0.2">
      <c r="A31" s="2">
        <v>3</v>
      </c>
      <c r="B31" s="18" t="s">
        <v>8</v>
      </c>
      <c r="C31" s="61"/>
      <c r="D31" s="61"/>
      <c r="E31" s="61">
        <v>3</v>
      </c>
      <c r="F31" s="61"/>
      <c r="H31" s="75" t="s">
        <v>98</v>
      </c>
      <c r="I31" s="74">
        <f>C132</f>
        <v>1.25</v>
      </c>
    </row>
    <row r="32" spans="1:9" ht="13.5" customHeight="1" x14ac:dyDescent="0.2">
      <c r="A32" s="2">
        <v>4</v>
      </c>
      <c r="B32" s="18" t="s">
        <v>148</v>
      </c>
      <c r="C32" s="61"/>
      <c r="D32" s="61"/>
      <c r="E32" s="61">
        <v>3</v>
      </c>
      <c r="F32" s="61"/>
      <c r="H32" s="14" t="s">
        <v>188</v>
      </c>
      <c r="I32" s="16">
        <f>C138</f>
        <v>1.25</v>
      </c>
    </row>
    <row r="33" spans="1:9" x14ac:dyDescent="0.2">
      <c r="A33" s="395" t="s">
        <v>55</v>
      </c>
      <c r="B33" s="395"/>
      <c r="C33" s="387">
        <f>SUM(C29:F32)/4</f>
        <v>3</v>
      </c>
      <c r="D33" s="387"/>
      <c r="E33" s="387"/>
      <c r="F33" s="387"/>
      <c r="H33" s="59" t="s">
        <v>55</v>
      </c>
      <c r="I33" s="60">
        <f>C139</f>
        <v>2.3333333333333335</v>
      </c>
    </row>
    <row r="34" spans="1:9" ht="12.75" customHeight="1" x14ac:dyDescent="0.2">
      <c r="A34" s="384" t="s">
        <v>9</v>
      </c>
      <c r="B34" s="385"/>
      <c r="C34" s="385"/>
      <c r="D34" s="385"/>
      <c r="E34" s="385"/>
      <c r="F34" s="386"/>
      <c r="H34" s="20" t="s">
        <v>99</v>
      </c>
      <c r="I34" s="21">
        <f>C140</f>
        <v>2.5734523809523808</v>
      </c>
    </row>
    <row r="35" spans="1:9" ht="13.5" customHeight="1" x14ac:dyDescent="0.2">
      <c r="A35" s="2">
        <v>1</v>
      </c>
      <c r="B35" s="19" t="s">
        <v>10</v>
      </c>
      <c r="C35" s="61"/>
      <c r="D35" s="61"/>
      <c r="E35" s="61">
        <v>3</v>
      </c>
      <c r="F35" s="61"/>
    </row>
    <row r="36" spans="1:9" ht="13.5" customHeight="1" x14ac:dyDescent="0.2">
      <c r="A36" s="2">
        <v>2</v>
      </c>
      <c r="B36" s="19" t="s">
        <v>149</v>
      </c>
      <c r="C36" s="61"/>
      <c r="D36" s="61"/>
      <c r="E36" s="61">
        <v>3</v>
      </c>
      <c r="F36" s="61"/>
      <c r="H36" s="52"/>
      <c r="I36" s="41"/>
    </row>
    <row r="37" spans="1:9" ht="13.5" customHeight="1" x14ac:dyDescent="0.2">
      <c r="A37" s="2">
        <v>3</v>
      </c>
      <c r="B37" s="19" t="s">
        <v>150</v>
      </c>
      <c r="C37" s="61"/>
      <c r="D37" s="61"/>
      <c r="E37" s="61">
        <v>3</v>
      </c>
      <c r="F37" s="61"/>
      <c r="H37" s="52"/>
      <c r="I37" s="41"/>
    </row>
    <row r="38" spans="1:9" ht="25.5" customHeight="1" x14ac:dyDescent="0.2">
      <c r="A38" s="2">
        <v>4</v>
      </c>
      <c r="B38" s="19" t="s">
        <v>151</v>
      </c>
      <c r="C38" s="61"/>
      <c r="D38" s="61"/>
      <c r="E38" s="61">
        <v>3</v>
      </c>
      <c r="F38" s="61"/>
      <c r="H38" s="52"/>
      <c r="I38" s="41"/>
    </row>
    <row r="39" spans="1:9" ht="13.5" customHeight="1" x14ac:dyDescent="0.2">
      <c r="A39" s="2">
        <v>5</v>
      </c>
      <c r="B39" s="19" t="s">
        <v>152</v>
      </c>
      <c r="C39" s="61"/>
      <c r="D39" s="61"/>
      <c r="E39" s="61">
        <v>3</v>
      </c>
      <c r="F39" s="61"/>
    </row>
    <row r="40" spans="1:9" ht="13.5" customHeight="1" x14ac:dyDescent="0.2">
      <c r="A40" s="2">
        <v>6</v>
      </c>
      <c r="B40" s="19" t="s">
        <v>11</v>
      </c>
      <c r="C40" s="18"/>
      <c r="D40" s="18"/>
      <c r="E40" s="18">
        <v>3</v>
      </c>
      <c r="F40" s="61"/>
    </row>
    <row r="41" spans="1:9" x14ac:dyDescent="0.2">
      <c r="A41" s="395" t="s">
        <v>55</v>
      </c>
      <c r="B41" s="395"/>
      <c r="C41" s="387">
        <f>SUM(C35:F40)/6</f>
        <v>3</v>
      </c>
      <c r="D41" s="387"/>
      <c r="E41" s="387"/>
      <c r="F41" s="387"/>
    </row>
    <row r="42" spans="1:9" x14ac:dyDescent="0.2">
      <c r="A42" s="421" t="s">
        <v>83</v>
      </c>
      <c r="B42" s="421"/>
      <c r="C42" s="422">
        <f>SUM(C14,C21,C27,C33,C41)/5</f>
        <v>2.4771428571428573</v>
      </c>
      <c r="D42" s="422"/>
      <c r="E42" s="422"/>
      <c r="F42" s="422"/>
      <c r="H42" s="51"/>
    </row>
    <row r="43" spans="1:9" ht="12.75" customHeight="1" x14ac:dyDescent="0.2">
      <c r="A43" s="423" t="s">
        <v>12</v>
      </c>
      <c r="B43" s="423"/>
      <c r="C43" s="423"/>
      <c r="D43" s="423"/>
      <c r="E43" s="423"/>
      <c r="F43" s="423"/>
      <c r="H43" s="22"/>
    </row>
    <row r="44" spans="1:9" ht="12.75" customHeight="1" x14ac:dyDescent="0.2">
      <c r="A44" s="390" t="s">
        <v>13</v>
      </c>
      <c r="B44" s="391"/>
      <c r="C44" s="391"/>
      <c r="D44" s="391"/>
      <c r="E44" s="391"/>
      <c r="F44" s="392"/>
      <c r="H44" s="22"/>
    </row>
    <row r="45" spans="1:9" ht="25.5" customHeight="1" x14ac:dyDescent="0.2">
      <c r="A45" s="2">
        <v>1</v>
      </c>
      <c r="B45" s="36" t="s">
        <v>153</v>
      </c>
      <c r="C45" s="61"/>
      <c r="D45" s="61"/>
      <c r="E45" s="61">
        <v>3</v>
      </c>
      <c r="F45" s="61"/>
      <c r="H45" s="22"/>
    </row>
    <row r="46" spans="1:9" ht="25.5" customHeight="1" x14ac:dyDescent="0.2">
      <c r="A46" s="2">
        <v>2</v>
      </c>
      <c r="B46" s="36" t="s">
        <v>154</v>
      </c>
      <c r="C46" s="61"/>
      <c r="D46" s="61">
        <v>2</v>
      </c>
      <c r="E46" s="61"/>
      <c r="F46" s="61"/>
      <c r="H46" s="22"/>
    </row>
    <row r="47" spans="1:9" ht="25.5" customHeight="1" x14ac:dyDescent="0.2">
      <c r="A47" s="2">
        <v>3</v>
      </c>
      <c r="B47" s="36" t="s">
        <v>155</v>
      </c>
      <c r="C47" s="61"/>
      <c r="D47" s="61"/>
      <c r="E47" s="61">
        <v>3</v>
      </c>
      <c r="F47" s="61"/>
      <c r="H47" s="22"/>
    </row>
    <row r="48" spans="1:9" x14ac:dyDescent="0.2">
      <c r="A48" s="389" t="s">
        <v>55</v>
      </c>
      <c r="B48" s="389"/>
      <c r="C48" s="417">
        <f>SUM(C45:F47)/3</f>
        <v>2.6666666666666665</v>
      </c>
      <c r="D48" s="418"/>
      <c r="E48" s="418"/>
      <c r="F48" s="419"/>
      <c r="H48" s="22"/>
    </row>
    <row r="49" spans="1:12" ht="12.75" customHeight="1" x14ac:dyDescent="0.2">
      <c r="A49" s="390" t="s">
        <v>14</v>
      </c>
      <c r="B49" s="391"/>
      <c r="C49" s="391"/>
      <c r="D49" s="391"/>
      <c r="E49" s="391"/>
      <c r="F49" s="392"/>
      <c r="H49" s="53"/>
    </row>
    <row r="50" spans="1:12" ht="25.5" customHeight="1" x14ac:dyDescent="0.2">
      <c r="A50" s="2">
        <v>1</v>
      </c>
      <c r="B50" s="36" t="s">
        <v>156</v>
      </c>
      <c r="C50" s="61"/>
      <c r="D50" s="61"/>
      <c r="E50" s="61">
        <v>3</v>
      </c>
      <c r="F50" s="61"/>
      <c r="H50" s="53"/>
    </row>
    <row r="51" spans="1:12" ht="13.5" customHeight="1" x14ac:dyDescent="0.2">
      <c r="A51" s="2">
        <v>2</v>
      </c>
      <c r="B51" s="36" t="s">
        <v>157</v>
      </c>
      <c r="C51" s="61"/>
      <c r="D51" s="61"/>
      <c r="E51" s="61">
        <v>3</v>
      </c>
      <c r="F51" s="61"/>
      <c r="H51" s="22"/>
    </row>
    <row r="52" spans="1:12" ht="25.5" customHeight="1" x14ac:dyDescent="0.2">
      <c r="A52" s="2">
        <v>3</v>
      </c>
      <c r="B52" s="36" t="s">
        <v>158</v>
      </c>
      <c r="C52" s="61"/>
      <c r="D52" s="61"/>
      <c r="E52" s="61">
        <v>3</v>
      </c>
      <c r="F52" s="61"/>
      <c r="H52" s="22"/>
    </row>
    <row r="53" spans="1:12" x14ac:dyDescent="0.2">
      <c r="A53" s="389" t="s">
        <v>55</v>
      </c>
      <c r="B53" s="389"/>
      <c r="C53" s="393">
        <f>SUM(C50:F52)/3</f>
        <v>3</v>
      </c>
      <c r="D53" s="393"/>
      <c r="E53" s="393"/>
      <c r="F53" s="393"/>
    </row>
    <row r="54" spans="1:12" ht="12.75" customHeight="1" x14ac:dyDescent="0.2">
      <c r="A54" s="390" t="s">
        <v>15</v>
      </c>
      <c r="B54" s="391"/>
      <c r="C54" s="391"/>
      <c r="D54" s="391"/>
      <c r="E54" s="391"/>
      <c r="F54" s="392"/>
      <c r="H54" s="23"/>
      <c r="I54" s="24"/>
    </row>
    <row r="55" spans="1:12" ht="25.5" customHeight="1" x14ac:dyDescent="0.2">
      <c r="A55" s="2">
        <v>1</v>
      </c>
      <c r="B55" s="19" t="s">
        <v>159</v>
      </c>
      <c r="C55" s="61">
        <v>1</v>
      </c>
      <c r="D55" s="61"/>
      <c r="E55" s="61"/>
      <c r="F55" s="61"/>
      <c r="H55" s="23"/>
      <c r="I55" s="24"/>
    </row>
    <row r="56" spans="1:12" ht="13.5" customHeight="1" x14ac:dyDescent="0.2">
      <c r="A56" s="2">
        <v>2</v>
      </c>
      <c r="B56" s="19" t="s">
        <v>5</v>
      </c>
      <c r="C56" s="61"/>
      <c r="D56" s="61">
        <v>2</v>
      </c>
      <c r="E56" s="61"/>
      <c r="F56" s="61"/>
      <c r="H56" s="7"/>
      <c r="I56" s="7"/>
    </row>
    <row r="57" spans="1:12" ht="25.5" customHeight="1" x14ac:dyDescent="0.2">
      <c r="A57" s="2">
        <v>3</v>
      </c>
      <c r="B57" s="19" t="s">
        <v>160</v>
      </c>
      <c r="C57" s="61"/>
      <c r="D57" s="61">
        <v>2</v>
      </c>
      <c r="E57" s="61"/>
      <c r="F57" s="61"/>
      <c r="H57" s="40"/>
      <c r="I57" s="41"/>
      <c r="J57" s="6"/>
      <c r="K57" s="6"/>
      <c r="L57" s="6"/>
    </row>
    <row r="58" spans="1:12" ht="13.5" customHeight="1" x14ac:dyDescent="0.2">
      <c r="A58" s="2">
        <v>4</v>
      </c>
      <c r="B58" s="19" t="s">
        <v>161</v>
      </c>
      <c r="C58" s="61">
        <v>1</v>
      </c>
      <c r="D58" s="61"/>
      <c r="E58" s="61"/>
      <c r="F58" s="61"/>
      <c r="H58" s="22"/>
      <c r="I58" s="25"/>
      <c r="J58" s="6"/>
      <c r="K58" s="6"/>
      <c r="L58" s="6"/>
    </row>
    <row r="59" spans="1:12" x14ac:dyDescent="0.2">
      <c r="A59" s="389" t="s">
        <v>55</v>
      </c>
      <c r="B59" s="389"/>
      <c r="C59" s="393">
        <f>SUM(C55:F58)/4</f>
        <v>1.5</v>
      </c>
      <c r="D59" s="393"/>
      <c r="E59" s="393"/>
      <c r="F59" s="393"/>
      <c r="H59" s="22"/>
      <c r="I59" s="25"/>
      <c r="J59" s="6"/>
      <c r="K59" s="6"/>
      <c r="L59" s="6"/>
    </row>
    <row r="60" spans="1:12" ht="12.75" customHeight="1" x14ac:dyDescent="0.2">
      <c r="A60" s="390" t="s">
        <v>16</v>
      </c>
      <c r="B60" s="391"/>
      <c r="C60" s="391"/>
      <c r="D60" s="391"/>
      <c r="E60" s="391"/>
      <c r="F60" s="392"/>
      <c r="H60" s="22"/>
      <c r="I60" s="25"/>
      <c r="J60" s="6"/>
      <c r="K60" s="6"/>
      <c r="L60" s="6"/>
    </row>
    <row r="61" spans="1:12" ht="13.5" customHeight="1" x14ac:dyDescent="0.2">
      <c r="A61" s="2">
        <v>1</v>
      </c>
      <c r="B61" s="36" t="s">
        <v>162</v>
      </c>
      <c r="C61" s="61"/>
      <c r="D61" s="61"/>
      <c r="E61" s="61">
        <v>3</v>
      </c>
      <c r="F61" s="61"/>
      <c r="H61" s="22"/>
      <c r="I61" s="25"/>
      <c r="J61" s="6"/>
      <c r="K61" s="6"/>
      <c r="L61" s="6"/>
    </row>
    <row r="62" spans="1:12" ht="25.5" customHeight="1" x14ac:dyDescent="0.2">
      <c r="A62" s="2">
        <v>2</v>
      </c>
      <c r="B62" s="36" t="s">
        <v>163</v>
      </c>
      <c r="C62" s="61"/>
      <c r="D62" s="61"/>
      <c r="E62" s="61">
        <v>3</v>
      </c>
      <c r="F62" s="61"/>
      <c r="H62" s="22"/>
      <c r="I62" s="25"/>
      <c r="J62" s="6"/>
      <c r="K62" s="6"/>
      <c r="L62" s="6"/>
    </row>
    <row r="63" spans="1:12" ht="13.5" customHeight="1" x14ac:dyDescent="0.2">
      <c r="A63" s="2">
        <v>3</v>
      </c>
      <c r="B63" s="36" t="s">
        <v>164</v>
      </c>
      <c r="C63" s="61"/>
      <c r="D63" s="61"/>
      <c r="E63" s="61">
        <v>3</v>
      </c>
      <c r="F63" s="61"/>
      <c r="H63" s="40"/>
      <c r="I63" s="41"/>
      <c r="J63" s="6"/>
      <c r="K63" s="6"/>
      <c r="L63" s="6"/>
    </row>
    <row r="64" spans="1:12" ht="13.5" customHeight="1" x14ac:dyDescent="0.2">
      <c r="A64" s="2">
        <v>4</v>
      </c>
      <c r="B64" s="36" t="s">
        <v>165</v>
      </c>
      <c r="C64" s="61"/>
      <c r="D64" s="61"/>
      <c r="E64" s="61">
        <v>3</v>
      </c>
      <c r="F64" s="61"/>
      <c r="H64" s="22"/>
      <c r="I64" s="25"/>
      <c r="J64" s="6"/>
      <c r="K64" s="6"/>
      <c r="L64" s="6"/>
    </row>
    <row r="65" spans="1:12" x14ac:dyDescent="0.2">
      <c r="A65" s="389" t="s">
        <v>55</v>
      </c>
      <c r="B65" s="389"/>
      <c r="C65" s="393">
        <f>SUM(C61:F64)/4</f>
        <v>3</v>
      </c>
      <c r="D65" s="393"/>
      <c r="E65" s="393"/>
      <c r="F65" s="393"/>
      <c r="H65" s="22"/>
      <c r="I65" s="25"/>
      <c r="J65" s="6"/>
      <c r="K65" s="6"/>
      <c r="L65" s="6"/>
    </row>
    <row r="66" spans="1:12" x14ac:dyDescent="0.2">
      <c r="A66" s="394" t="s">
        <v>101</v>
      </c>
      <c r="B66" s="394"/>
      <c r="C66" s="388">
        <f>SUM(C48,C53,C59,C65)/4</f>
        <v>2.5416666666666665</v>
      </c>
      <c r="D66" s="388"/>
      <c r="E66" s="388"/>
      <c r="F66" s="388"/>
      <c r="H66" s="22"/>
      <c r="I66" s="25"/>
      <c r="J66" s="6"/>
      <c r="K66" s="6"/>
      <c r="L66" s="6"/>
    </row>
    <row r="67" spans="1:12" ht="12.75" customHeight="1" x14ac:dyDescent="0.2">
      <c r="A67" s="412" t="s">
        <v>17</v>
      </c>
      <c r="B67" s="412"/>
      <c r="C67" s="412"/>
      <c r="D67" s="412"/>
      <c r="E67" s="412"/>
      <c r="F67" s="412"/>
      <c r="H67" s="26"/>
      <c r="I67" s="27"/>
      <c r="J67" s="6"/>
      <c r="K67" s="6"/>
      <c r="L67" s="6"/>
    </row>
    <row r="68" spans="1:12" ht="12.75" customHeight="1" x14ac:dyDescent="0.2">
      <c r="A68" s="413" t="s">
        <v>18</v>
      </c>
      <c r="B68" s="414"/>
      <c r="C68" s="414"/>
      <c r="D68" s="414"/>
      <c r="E68" s="414"/>
      <c r="F68" s="415"/>
      <c r="H68" s="22"/>
      <c r="I68" s="25"/>
    </row>
    <row r="69" spans="1:12" ht="13.5" customHeight="1" x14ac:dyDescent="0.2">
      <c r="A69" s="2">
        <v>1</v>
      </c>
      <c r="B69" s="18" t="s">
        <v>166</v>
      </c>
      <c r="C69" s="61"/>
      <c r="D69" s="61"/>
      <c r="E69" s="61">
        <v>3</v>
      </c>
      <c r="F69" s="61"/>
      <c r="H69" s="22"/>
      <c r="I69" s="25"/>
    </row>
    <row r="70" spans="1:12" ht="13.5" customHeight="1" x14ac:dyDescent="0.2">
      <c r="A70" s="2">
        <v>2</v>
      </c>
      <c r="B70" s="18" t="s">
        <v>167</v>
      </c>
      <c r="C70" s="61"/>
      <c r="D70" s="61"/>
      <c r="E70" s="61"/>
      <c r="F70" s="61">
        <v>4</v>
      </c>
      <c r="H70" s="22"/>
      <c r="I70" s="25"/>
    </row>
    <row r="71" spans="1:12" ht="28.5" customHeight="1" x14ac:dyDescent="0.2">
      <c r="A71" s="2">
        <v>3</v>
      </c>
      <c r="B71" s="36" t="s">
        <v>168</v>
      </c>
      <c r="C71" s="61"/>
      <c r="D71" s="61"/>
      <c r="E71" s="61">
        <v>3</v>
      </c>
      <c r="F71" s="61"/>
      <c r="H71" s="22"/>
      <c r="I71" s="25"/>
    </row>
    <row r="72" spans="1:12" ht="13.5" customHeight="1" x14ac:dyDescent="0.2">
      <c r="A72" s="2">
        <v>4</v>
      </c>
      <c r="B72" s="18" t="s">
        <v>169</v>
      </c>
      <c r="C72" s="61"/>
      <c r="D72" s="61"/>
      <c r="E72" s="61">
        <v>3</v>
      </c>
      <c r="F72" s="61"/>
      <c r="H72" s="26"/>
      <c r="I72" s="27"/>
    </row>
    <row r="73" spans="1:12" x14ac:dyDescent="0.2">
      <c r="A73" s="2">
        <v>5</v>
      </c>
      <c r="B73" s="18" t="s">
        <v>170</v>
      </c>
      <c r="C73" s="61"/>
      <c r="D73" s="61"/>
      <c r="E73" s="61">
        <v>3</v>
      </c>
      <c r="F73" s="61"/>
      <c r="H73" s="22"/>
      <c r="I73" s="25"/>
    </row>
    <row r="74" spans="1:12" x14ac:dyDescent="0.2">
      <c r="A74" s="2">
        <v>6</v>
      </c>
      <c r="B74" s="18" t="s">
        <v>171</v>
      </c>
      <c r="C74" s="61"/>
      <c r="D74" s="61"/>
      <c r="E74" s="61">
        <v>3</v>
      </c>
      <c r="F74" s="61"/>
      <c r="H74" s="22"/>
      <c r="I74" s="25"/>
    </row>
    <row r="75" spans="1:12" x14ac:dyDescent="0.2">
      <c r="A75" s="420" t="s">
        <v>55</v>
      </c>
      <c r="B75" s="420"/>
      <c r="C75" s="416">
        <f>SUM(C69:F74)/6</f>
        <v>3.1666666666666665</v>
      </c>
      <c r="D75" s="416"/>
      <c r="E75" s="416"/>
      <c r="F75" s="416"/>
    </row>
    <row r="76" spans="1:12" ht="12.75" customHeight="1" x14ac:dyDescent="0.2">
      <c r="A76" s="413" t="s">
        <v>19</v>
      </c>
      <c r="B76" s="414"/>
      <c r="C76" s="414"/>
      <c r="D76" s="414"/>
      <c r="E76" s="414"/>
      <c r="F76" s="415"/>
      <c r="H76" s="22"/>
      <c r="I76" s="25"/>
    </row>
    <row r="77" spans="1:12" ht="13.5" customHeight="1" x14ac:dyDescent="0.2">
      <c r="A77" s="2">
        <v>1</v>
      </c>
      <c r="B77" s="36" t="s">
        <v>172</v>
      </c>
      <c r="C77" s="61"/>
      <c r="D77" s="61"/>
      <c r="E77" s="61">
        <v>3</v>
      </c>
      <c r="F77" s="61"/>
      <c r="H77" s="22"/>
      <c r="I77" s="25"/>
    </row>
    <row r="78" spans="1:12" ht="13.5" customHeight="1" x14ac:dyDescent="0.2">
      <c r="A78" s="2">
        <v>2</v>
      </c>
      <c r="B78" s="36" t="s">
        <v>173</v>
      </c>
      <c r="C78" s="61"/>
      <c r="D78" s="61"/>
      <c r="E78" s="61">
        <v>3</v>
      </c>
      <c r="F78" s="61"/>
      <c r="H78" s="26"/>
      <c r="I78" s="27"/>
    </row>
    <row r="79" spans="1:12" ht="13.5" customHeight="1" x14ac:dyDescent="0.2">
      <c r="A79" s="2">
        <v>3</v>
      </c>
      <c r="B79" s="36" t="s">
        <v>174</v>
      </c>
      <c r="C79" s="61"/>
      <c r="D79" s="61"/>
      <c r="E79" s="61">
        <v>3</v>
      </c>
      <c r="F79" s="61"/>
      <c r="H79" s="28"/>
      <c r="I79" s="29"/>
    </row>
    <row r="80" spans="1:12" ht="13.5" customHeight="1" x14ac:dyDescent="0.2">
      <c r="A80" s="2">
        <v>4</v>
      </c>
      <c r="B80" s="36" t="s">
        <v>175</v>
      </c>
      <c r="C80" s="61"/>
      <c r="D80" s="61"/>
      <c r="E80" s="61">
        <v>3</v>
      </c>
      <c r="F80" s="61"/>
      <c r="H80" s="28"/>
      <c r="I80" s="29"/>
    </row>
    <row r="81" spans="1:9" x14ac:dyDescent="0.2">
      <c r="A81" s="2">
        <v>5</v>
      </c>
      <c r="B81" s="36" t="s">
        <v>176</v>
      </c>
      <c r="C81" s="61"/>
      <c r="D81" s="61"/>
      <c r="E81" s="61">
        <v>3</v>
      </c>
      <c r="F81" s="61"/>
      <c r="H81" s="28"/>
      <c r="I81" s="29"/>
    </row>
    <row r="82" spans="1:9" ht="25.5" x14ac:dyDescent="0.2">
      <c r="A82" s="2">
        <v>6</v>
      </c>
      <c r="B82" s="36" t="s">
        <v>177</v>
      </c>
      <c r="C82" s="61"/>
      <c r="D82" s="61"/>
      <c r="E82" s="61">
        <v>3</v>
      </c>
      <c r="F82" s="61"/>
      <c r="H82" s="28"/>
      <c r="I82" s="29"/>
    </row>
    <row r="83" spans="1:9" x14ac:dyDescent="0.2">
      <c r="A83" s="420" t="s">
        <v>55</v>
      </c>
      <c r="B83" s="420"/>
      <c r="C83" s="416">
        <f>SUM(C77:F82)/6</f>
        <v>3</v>
      </c>
      <c r="D83" s="416"/>
      <c r="E83" s="416"/>
      <c r="F83" s="416"/>
    </row>
    <row r="84" spans="1:9" ht="12.75" customHeight="1" x14ac:dyDescent="0.2">
      <c r="A84" s="413" t="s">
        <v>20</v>
      </c>
      <c r="B84" s="414"/>
      <c r="C84" s="414"/>
      <c r="D84" s="414"/>
      <c r="E84" s="414"/>
      <c r="F84" s="415"/>
      <c r="H84" s="28"/>
      <c r="I84" s="29"/>
    </row>
    <row r="85" spans="1:9" ht="25.5" customHeight="1" x14ac:dyDescent="0.2">
      <c r="A85" s="2">
        <v>1</v>
      </c>
      <c r="B85" s="36" t="s">
        <v>178</v>
      </c>
      <c r="C85" s="61">
        <v>1</v>
      </c>
      <c r="D85" s="61"/>
      <c r="E85" s="61"/>
      <c r="F85" s="61"/>
      <c r="H85" s="28"/>
      <c r="I85" s="29"/>
    </row>
    <row r="86" spans="1:9" ht="13.5" customHeight="1" x14ac:dyDescent="0.2">
      <c r="A86" s="2">
        <v>2</v>
      </c>
      <c r="B86" s="36" t="s">
        <v>179</v>
      </c>
      <c r="C86" s="61"/>
      <c r="D86" s="61"/>
      <c r="E86" s="61">
        <v>3</v>
      </c>
      <c r="F86" s="61"/>
      <c r="H86" s="26"/>
      <c r="I86" s="27"/>
    </row>
    <row r="87" spans="1:9" ht="13.5" customHeight="1" x14ac:dyDescent="0.2">
      <c r="A87" s="2">
        <v>3</v>
      </c>
      <c r="B87" s="36" t="s">
        <v>186</v>
      </c>
      <c r="C87" s="61"/>
      <c r="D87" s="61"/>
      <c r="E87" s="61">
        <v>3</v>
      </c>
      <c r="F87" s="61"/>
      <c r="H87" s="23"/>
      <c r="I87" s="24"/>
    </row>
    <row r="88" spans="1:9" ht="13.5" customHeight="1" x14ac:dyDescent="0.2">
      <c r="A88" s="2">
        <v>4</v>
      </c>
      <c r="B88" s="36" t="s">
        <v>180</v>
      </c>
      <c r="C88" s="61"/>
      <c r="D88" s="61"/>
      <c r="E88" s="61">
        <v>3</v>
      </c>
      <c r="F88" s="61"/>
      <c r="H88" s="28"/>
      <c r="I88" s="29"/>
    </row>
    <row r="89" spans="1:9" ht="25.5" x14ac:dyDescent="0.2">
      <c r="A89" s="2">
        <v>5</v>
      </c>
      <c r="B89" s="36" t="s">
        <v>181</v>
      </c>
      <c r="C89" s="61"/>
      <c r="D89" s="61"/>
      <c r="E89" s="61">
        <v>3</v>
      </c>
      <c r="F89" s="61"/>
    </row>
    <row r="90" spans="1:9" x14ac:dyDescent="0.2">
      <c r="A90" s="420" t="s">
        <v>55</v>
      </c>
      <c r="B90" s="420"/>
      <c r="C90" s="416">
        <f>SUM(C85:F89)/5</f>
        <v>2.6</v>
      </c>
      <c r="D90" s="416"/>
      <c r="E90" s="416"/>
      <c r="F90" s="416"/>
    </row>
    <row r="91" spans="1:9" ht="12.75" customHeight="1" x14ac:dyDescent="0.2">
      <c r="A91" s="413" t="s">
        <v>21</v>
      </c>
      <c r="B91" s="424"/>
      <c r="C91" s="414"/>
      <c r="D91" s="414"/>
      <c r="E91" s="414"/>
      <c r="F91" s="415"/>
    </row>
    <row r="92" spans="1:9" ht="13.5" customHeight="1" x14ac:dyDescent="0.2">
      <c r="A92" s="4">
        <v>1</v>
      </c>
      <c r="B92" s="36" t="s">
        <v>182</v>
      </c>
      <c r="C92" s="61"/>
      <c r="D92" s="61"/>
      <c r="E92" s="61">
        <v>3</v>
      </c>
      <c r="F92" s="61"/>
    </row>
    <row r="93" spans="1:9" ht="25.5" customHeight="1" x14ac:dyDescent="0.2">
      <c r="A93" s="4">
        <v>2</v>
      </c>
      <c r="B93" s="36" t="s">
        <v>183</v>
      </c>
      <c r="C93" s="61"/>
      <c r="D93" s="61"/>
      <c r="E93" s="61">
        <v>3</v>
      </c>
      <c r="F93" s="61"/>
    </row>
    <row r="94" spans="1:9" ht="13.5" customHeight="1" x14ac:dyDescent="0.2">
      <c r="A94" s="4">
        <v>3</v>
      </c>
      <c r="B94" s="36" t="s">
        <v>22</v>
      </c>
      <c r="C94" s="61"/>
      <c r="D94" s="61"/>
      <c r="E94" s="61">
        <v>3</v>
      </c>
      <c r="F94" s="61"/>
    </row>
    <row r="95" spans="1:9" ht="25.5" customHeight="1" x14ac:dyDescent="0.2">
      <c r="A95" s="4">
        <v>4</v>
      </c>
      <c r="B95" s="36" t="s">
        <v>184</v>
      </c>
      <c r="C95" s="61"/>
      <c r="D95" s="61"/>
      <c r="E95" s="61">
        <v>3</v>
      </c>
      <c r="F95" s="61"/>
    </row>
    <row r="96" spans="1:9" x14ac:dyDescent="0.2">
      <c r="A96" s="4">
        <v>5</v>
      </c>
      <c r="B96" s="36" t="s">
        <v>185</v>
      </c>
      <c r="C96" s="61"/>
      <c r="D96" s="61"/>
      <c r="E96" s="61">
        <v>3</v>
      </c>
      <c r="F96" s="61"/>
      <c r="H96" s="30"/>
      <c r="I96" s="31"/>
    </row>
    <row r="97" spans="1:18" x14ac:dyDescent="0.2">
      <c r="A97" s="420" t="s">
        <v>55</v>
      </c>
      <c r="B97" s="420"/>
      <c r="C97" s="416">
        <f>SUM(C92:F96)/5</f>
        <v>3</v>
      </c>
      <c r="D97" s="416"/>
      <c r="E97" s="416"/>
      <c r="F97" s="416"/>
    </row>
    <row r="98" spans="1:18" x14ac:dyDescent="0.2">
      <c r="A98" s="379" t="s">
        <v>100</v>
      </c>
      <c r="B98" s="379"/>
      <c r="C98" s="380">
        <f>SUM(C75,C83,C90,C97)/4</f>
        <v>2.9416666666666664</v>
      </c>
      <c r="D98" s="380"/>
      <c r="E98" s="380"/>
      <c r="F98" s="380"/>
    </row>
    <row r="99" spans="1:18" ht="12.75" customHeight="1" x14ac:dyDescent="0.2">
      <c r="A99" s="382" t="s">
        <v>23</v>
      </c>
      <c r="B99" s="383"/>
      <c r="C99" s="382"/>
      <c r="D99" s="382"/>
      <c r="E99" s="382"/>
      <c r="F99" s="382"/>
    </row>
    <row r="100" spans="1:18" ht="12.75" customHeight="1" x14ac:dyDescent="0.2">
      <c r="A100" s="376" t="s">
        <v>24</v>
      </c>
      <c r="B100" s="377"/>
      <c r="C100" s="377"/>
      <c r="D100" s="377"/>
      <c r="E100" s="377"/>
      <c r="F100" s="378"/>
    </row>
    <row r="101" spans="1:18" ht="13.5" customHeight="1" x14ac:dyDescent="0.2">
      <c r="A101" s="4">
        <v>1</v>
      </c>
      <c r="B101" s="18" t="s">
        <v>189</v>
      </c>
      <c r="C101" s="61"/>
      <c r="D101" s="61"/>
      <c r="E101" s="61">
        <v>3</v>
      </c>
      <c r="F101" s="61"/>
      <c r="H101" s="30"/>
      <c r="I101" s="31"/>
    </row>
    <row r="102" spans="1:18" ht="13.5" customHeight="1" x14ac:dyDescent="0.2">
      <c r="A102" s="4">
        <v>2</v>
      </c>
      <c r="B102" s="18" t="s">
        <v>190</v>
      </c>
      <c r="C102" s="61"/>
      <c r="D102" s="61"/>
      <c r="E102" s="61">
        <v>3</v>
      </c>
      <c r="F102" s="61"/>
      <c r="H102" s="32"/>
      <c r="I102" s="33"/>
    </row>
    <row r="103" spans="1:18" ht="13.5" customHeight="1" x14ac:dyDescent="0.2">
      <c r="A103" s="4">
        <v>3</v>
      </c>
      <c r="B103" s="18" t="s">
        <v>191</v>
      </c>
      <c r="C103" s="61"/>
      <c r="D103" s="61"/>
      <c r="E103" s="61">
        <v>3</v>
      </c>
      <c r="F103" s="61"/>
      <c r="H103" s="28"/>
      <c r="I103" s="29"/>
      <c r="J103" s="6"/>
      <c r="K103" s="6"/>
      <c r="L103" s="6"/>
      <c r="M103" s="6"/>
      <c r="N103" s="6"/>
      <c r="O103" s="6"/>
      <c r="P103" s="6"/>
      <c r="Q103" s="6"/>
      <c r="R103" s="6"/>
    </row>
    <row r="104" spans="1:18" ht="13.5" customHeight="1" x14ac:dyDescent="0.2">
      <c r="A104" s="4">
        <v>4</v>
      </c>
      <c r="B104" s="36" t="s">
        <v>192</v>
      </c>
      <c r="C104" s="61"/>
      <c r="D104" s="61"/>
      <c r="E104" s="61">
        <v>3</v>
      </c>
      <c r="F104" s="61"/>
      <c r="H104" s="28"/>
      <c r="I104" s="29"/>
      <c r="J104" s="6"/>
      <c r="K104" s="6"/>
      <c r="L104" s="6"/>
      <c r="M104" s="6"/>
      <c r="N104" s="6"/>
      <c r="O104" s="6"/>
      <c r="P104" s="6"/>
      <c r="Q104" s="6"/>
      <c r="R104" s="6"/>
    </row>
    <row r="105" spans="1:18" x14ac:dyDescent="0.2">
      <c r="A105" s="372" t="s">
        <v>55</v>
      </c>
      <c r="B105" s="372"/>
      <c r="C105" s="373">
        <f>SUM(C101:F104)/4</f>
        <v>3</v>
      </c>
      <c r="D105" s="373"/>
      <c r="E105" s="373"/>
      <c r="F105" s="373"/>
      <c r="H105" s="22"/>
      <c r="I105" s="25"/>
      <c r="J105" s="6"/>
      <c r="K105" s="6"/>
      <c r="L105" s="6"/>
      <c r="M105" s="6"/>
      <c r="N105" s="6"/>
      <c r="O105" s="6"/>
      <c r="P105" s="6"/>
      <c r="Q105" s="6"/>
      <c r="R105" s="6"/>
    </row>
    <row r="106" spans="1:18" ht="12.75" customHeight="1" x14ac:dyDescent="0.2">
      <c r="A106" s="376" t="s">
        <v>25</v>
      </c>
      <c r="B106" s="377"/>
      <c r="C106" s="377"/>
      <c r="D106" s="377"/>
      <c r="E106" s="377"/>
      <c r="F106" s="378"/>
      <c r="H106" s="22"/>
      <c r="I106" s="51"/>
      <c r="J106" s="51"/>
      <c r="K106" s="51"/>
      <c r="L106" s="51"/>
      <c r="M106" s="51"/>
      <c r="N106" s="6"/>
      <c r="O106" s="6"/>
      <c r="P106" s="6"/>
      <c r="Q106" s="6"/>
      <c r="R106" s="6"/>
    </row>
    <row r="107" spans="1:18" ht="13.5" customHeight="1" x14ac:dyDescent="0.2">
      <c r="A107" s="2">
        <v>1</v>
      </c>
      <c r="B107" s="36" t="s">
        <v>193</v>
      </c>
      <c r="C107" s="61"/>
      <c r="D107" s="61"/>
      <c r="E107" s="61">
        <v>3</v>
      </c>
      <c r="F107" s="61"/>
      <c r="H107" s="22"/>
      <c r="I107" s="52"/>
      <c r="J107" s="52"/>
      <c r="K107" s="52"/>
      <c r="L107" s="52"/>
      <c r="M107" s="52"/>
      <c r="N107" s="6"/>
      <c r="O107" s="6"/>
      <c r="P107" s="6"/>
      <c r="Q107" s="6"/>
      <c r="R107" s="6"/>
    </row>
    <row r="108" spans="1:18" ht="13.5" customHeight="1" x14ac:dyDescent="0.2">
      <c r="A108" s="2">
        <v>2</v>
      </c>
      <c r="B108" s="36" t="s">
        <v>194</v>
      </c>
      <c r="C108" s="61"/>
      <c r="D108" s="61"/>
      <c r="E108" s="61">
        <v>3</v>
      </c>
      <c r="F108" s="61"/>
      <c r="H108" s="22"/>
      <c r="I108" s="52"/>
      <c r="J108" s="52"/>
      <c r="K108" s="52"/>
      <c r="L108" s="52"/>
      <c r="M108" s="52"/>
      <c r="N108" s="6"/>
      <c r="O108" s="6"/>
      <c r="P108" s="6"/>
      <c r="Q108" s="6"/>
      <c r="R108" s="6"/>
    </row>
    <row r="109" spans="1:18" ht="13.5" customHeight="1" x14ac:dyDescent="0.2">
      <c r="A109" s="2">
        <v>3</v>
      </c>
      <c r="B109" s="36" t="s">
        <v>195</v>
      </c>
      <c r="C109" s="61"/>
      <c r="D109" s="61"/>
      <c r="E109" s="61">
        <v>3</v>
      </c>
      <c r="F109" s="61"/>
      <c r="H109" s="22"/>
      <c r="I109" s="52"/>
      <c r="J109" s="52"/>
      <c r="K109" s="52"/>
      <c r="L109" s="52"/>
      <c r="M109" s="52"/>
      <c r="N109" s="6"/>
      <c r="O109" s="6"/>
      <c r="P109" s="6"/>
      <c r="Q109" s="6"/>
      <c r="R109" s="6"/>
    </row>
    <row r="110" spans="1:18" ht="13.5" customHeight="1" x14ac:dyDescent="0.2">
      <c r="A110" s="2">
        <v>4</v>
      </c>
      <c r="B110" s="36" t="s">
        <v>196</v>
      </c>
      <c r="C110" s="61"/>
      <c r="D110" s="61"/>
      <c r="E110" s="61">
        <v>3</v>
      </c>
      <c r="F110" s="61"/>
      <c r="H110" s="22"/>
      <c r="I110" s="52"/>
      <c r="J110" s="52"/>
      <c r="K110" s="52"/>
      <c r="L110" s="52"/>
      <c r="M110" s="52"/>
      <c r="N110" s="6"/>
      <c r="O110" s="6"/>
      <c r="P110" s="6"/>
      <c r="Q110" s="6"/>
      <c r="R110" s="6"/>
    </row>
    <row r="111" spans="1:18" ht="13.5" customHeight="1" x14ac:dyDescent="0.2">
      <c r="A111" s="2">
        <v>5</v>
      </c>
      <c r="B111" s="36" t="s">
        <v>197</v>
      </c>
      <c r="C111" s="61"/>
      <c r="D111" s="61"/>
      <c r="E111" s="61">
        <v>3</v>
      </c>
      <c r="F111" s="61"/>
      <c r="H111" s="22"/>
      <c r="I111" s="52"/>
      <c r="J111" s="52"/>
      <c r="K111" s="52"/>
      <c r="L111" s="52"/>
      <c r="M111" s="52"/>
      <c r="N111" s="6"/>
      <c r="O111" s="6"/>
      <c r="P111" s="6"/>
      <c r="Q111" s="6"/>
      <c r="R111" s="6"/>
    </row>
    <row r="112" spans="1:18" x14ac:dyDescent="0.2">
      <c r="A112" s="372" t="s">
        <v>55</v>
      </c>
      <c r="B112" s="372"/>
      <c r="C112" s="373">
        <f>SUM(C107:F111)/5</f>
        <v>3</v>
      </c>
      <c r="D112" s="373"/>
      <c r="E112" s="373"/>
      <c r="F112" s="373"/>
      <c r="H112" s="22"/>
      <c r="I112" s="52"/>
      <c r="J112" s="52"/>
      <c r="K112" s="52"/>
      <c r="L112" s="52"/>
      <c r="M112" s="52"/>
      <c r="N112" s="6"/>
      <c r="O112" s="6"/>
      <c r="P112" s="6"/>
      <c r="Q112" s="6"/>
      <c r="R112" s="6"/>
    </row>
    <row r="113" spans="1:18" ht="12.75" customHeight="1" x14ac:dyDescent="0.2">
      <c r="A113" s="376" t="s">
        <v>26</v>
      </c>
      <c r="B113" s="377"/>
      <c r="C113" s="377"/>
      <c r="D113" s="377"/>
      <c r="E113" s="377"/>
      <c r="F113" s="378"/>
      <c r="H113" s="22"/>
      <c r="I113" s="53"/>
      <c r="J113" s="53"/>
      <c r="K113" s="53"/>
      <c r="L113" s="53"/>
      <c r="M113" s="53"/>
      <c r="N113" s="6"/>
      <c r="O113" s="6"/>
      <c r="P113" s="6"/>
      <c r="Q113" s="6"/>
      <c r="R113" s="6"/>
    </row>
    <row r="114" spans="1:18" ht="13.5" customHeight="1" x14ac:dyDescent="0.2">
      <c r="A114" s="2">
        <v>1</v>
      </c>
      <c r="B114" s="18" t="s">
        <v>198</v>
      </c>
      <c r="C114" s="61"/>
      <c r="D114" s="61"/>
      <c r="E114" s="61"/>
      <c r="F114" s="61">
        <v>4</v>
      </c>
      <c r="H114" s="22"/>
      <c r="I114" s="53"/>
      <c r="J114" s="53"/>
      <c r="K114" s="53"/>
      <c r="L114" s="53"/>
      <c r="M114" s="53"/>
      <c r="N114" s="6"/>
      <c r="O114" s="6"/>
      <c r="P114" s="6"/>
      <c r="Q114" s="6"/>
      <c r="R114" s="6"/>
    </row>
    <row r="115" spans="1:18" ht="13.5" customHeight="1" x14ac:dyDescent="0.2">
      <c r="A115" s="2">
        <v>2</v>
      </c>
      <c r="B115" s="18" t="s">
        <v>199</v>
      </c>
      <c r="C115" s="61"/>
      <c r="D115" s="61"/>
      <c r="E115" s="61">
        <v>3</v>
      </c>
      <c r="F115" s="61"/>
      <c r="H115" s="54"/>
      <c r="I115" s="55"/>
      <c r="J115" s="56"/>
      <c r="K115" s="56"/>
      <c r="L115" s="56"/>
      <c r="M115" s="56"/>
      <c r="N115" s="6"/>
      <c r="O115" s="6"/>
      <c r="P115" s="6"/>
      <c r="Q115" s="6"/>
      <c r="R115" s="6"/>
    </row>
    <row r="116" spans="1:18" ht="13.5" customHeight="1" x14ac:dyDescent="0.2">
      <c r="A116" s="2">
        <v>3</v>
      </c>
      <c r="B116" s="18" t="s">
        <v>200</v>
      </c>
      <c r="C116" s="61"/>
      <c r="D116" s="61"/>
      <c r="E116" s="61"/>
      <c r="F116" s="61">
        <v>4</v>
      </c>
      <c r="H116" s="22"/>
      <c r="I116" s="25"/>
      <c r="J116" s="6"/>
      <c r="K116" s="6"/>
      <c r="L116" s="6"/>
      <c r="M116" s="6"/>
      <c r="N116" s="6"/>
      <c r="O116" s="6"/>
      <c r="P116" s="6"/>
      <c r="Q116" s="6"/>
      <c r="R116" s="6"/>
    </row>
    <row r="117" spans="1:18" ht="13.5" customHeight="1" x14ac:dyDescent="0.2">
      <c r="A117" s="2">
        <v>4</v>
      </c>
      <c r="B117" s="18" t="s">
        <v>201</v>
      </c>
      <c r="C117" s="61"/>
      <c r="D117" s="61">
        <v>2</v>
      </c>
      <c r="E117" s="61"/>
      <c r="F117" s="61"/>
      <c r="H117" s="22"/>
      <c r="I117" s="25"/>
      <c r="J117" s="6"/>
      <c r="K117" s="6"/>
      <c r="L117" s="6"/>
      <c r="M117" s="6"/>
      <c r="N117" s="6"/>
      <c r="O117" s="6"/>
      <c r="P117" s="6"/>
      <c r="Q117" s="6"/>
      <c r="R117" s="6"/>
    </row>
    <row r="118" spans="1:18" ht="13.5" customHeight="1" x14ac:dyDescent="0.2">
      <c r="A118" s="2">
        <v>5</v>
      </c>
      <c r="B118" s="18" t="s">
        <v>202</v>
      </c>
      <c r="C118" s="61"/>
      <c r="D118" s="61">
        <v>2</v>
      </c>
      <c r="E118" s="61"/>
      <c r="F118" s="61"/>
      <c r="H118" s="26"/>
      <c r="I118" s="27"/>
      <c r="J118" s="6"/>
      <c r="K118" s="6"/>
      <c r="L118" s="6"/>
      <c r="M118" s="6"/>
      <c r="N118" s="6"/>
      <c r="O118" s="6"/>
      <c r="P118" s="6"/>
      <c r="Q118" s="6"/>
      <c r="R118" s="6"/>
    </row>
    <row r="119" spans="1:18" ht="13.5" customHeight="1" x14ac:dyDescent="0.2">
      <c r="A119" s="2">
        <v>6</v>
      </c>
      <c r="B119" s="18" t="s">
        <v>203</v>
      </c>
      <c r="C119" s="61"/>
      <c r="D119" s="61"/>
      <c r="E119" s="61">
        <v>3</v>
      </c>
      <c r="F119" s="61"/>
      <c r="H119" s="22"/>
      <c r="I119" s="25"/>
      <c r="J119" s="6"/>
      <c r="K119" s="6"/>
      <c r="L119" s="6"/>
      <c r="M119" s="6"/>
      <c r="N119" s="6"/>
      <c r="O119" s="6"/>
      <c r="P119" s="6"/>
      <c r="Q119" s="6"/>
      <c r="R119" s="6"/>
    </row>
    <row r="120" spans="1:18" x14ac:dyDescent="0.2">
      <c r="A120" s="372" t="s">
        <v>55</v>
      </c>
      <c r="B120" s="372"/>
      <c r="C120" s="373">
        <f>SUM(C114:F119)/6</f>
        <v>3</v>
      </c>
      <c r="D120" s="373"/>
      <c r="E120" s="373"/>
      <c r="F120" s="373"/>
      <c r="H120" s="22"/>
      <c r="I120" s="25"/>
      <c r="J120" s="6"/>
      <c r="K120" s="6"/>
      <c r="L120" s="6"/>
      <c r="M120" s="6"/>
      <c r="N120" s="6"/>
      <c r="O120" s="6"/>
      <c r="P120" s="6"/>
      <c r="Q120" s="6"/>
      <c r="R120" s="6"/>
    </row>
    <row r="121" spans="1:18" ht="12.75" customHeight="1" x14ac:dyDescent="0.2">
      <c r="A121" s="381" t="s">
        <v>27</v>
      </c>
      <c r="B121" s="381"/>
      <c r="C121" s="381"/>
      <c r="D121" s="381"/>
      <c r="E121" s="381"/>
      <c r="F121" s="381"/>
      <c r="H121" s="22"/>
      <c r="I121" s="25"/>
      <c r="J121" s="6"/>
      <c r="K121" s="6"/>
      <c r="L121" s="6"/>
      <c r="M121" s="6"/>
      <c r="N121" s="6"/>
      <c r="O121" s="6"/>
      <c r="P121" s="6"/>
      <c r="Q121" s="6"/>
      <c r="R121" s="6"/>
    </row>
    <row r="122" spans="1:18" ht="13.5" customHeight="1" x14ac:dyDescent="0.2">
      <c r="A122" s="4">
        <v>1</v>
      </c>
      <c r="B122" s="36" t="s">
        <v>28</v>
      </c>
      <c r="C122" s="61"/>
      <c r="D122" s="61"/>
      <c r="E122" s="61">
        <v>3</v>
      </c>
      <c r="F122" s="61"/>
    </row>
    <row r="123" spans="1:18" ht="25.5" customHeight="1" x14ac:dyDescent="0.2">
      <c r="A123" s="4">
        <v>2</v>
      </c>
      <c r="B123" s="36" t="s">
        <v>204</v>
      </c>
      <c r="C123" s="61"/>
      <c r="D123" s="61"/>
      <c r="E123" s="61">
        <v>3</v>
      </c>
      <c r="F123" s="61"/>
    </row>
    <row r="124" spans="1:18" ht="13.5" customHeight="1" x14ac:dyDescent="0.2">
      <c r="A124" s="4">
        <v>3</v>
      </c>
      <c r="B124" s="36" t="s">
        <v>205</v>
      </c>
      <c r="C124" s="61"/>
      <c r="D124" s="61">
        <v>2</v>
      </c>
      <c r="E124" s="61"/>
      <c r="F124" s="61"/>
    </row>
    <row r="125" spans="1:18" ht="25.5" customHeight="1" x14ac:dyDescent="0.2">
      <c r="A125" s="4">
        <v>4</v>
      </c>
      <c r="B125" s="36" t="s">
        <v>206</v>
      </c>
      <c r="C125" s="61"/>
      <c r="D125" s="61">
        <v>2</v>
      </c>
      <c r="E125" s="61"/>
      <c r="F125" s="61"/>
      <c r="H125" s="30"/>
      <c r="I125" s="31"/>
    </row>
    <row r="126" spans="1:18" x14ac:dyDescent="0.2">
      <c r="A126" s="372" t="s">
        <v>55</v>
      </c>
      <c r="B126" s="372"/>
      <c r="C126" s="373">
        <f>SUM(C122:F125)/4</f>
        <v>2.5</v>
      </c>
      <c r="D126" s="373"/>
      <c r="E126" s="373"/>
      <c r="F126" s="373"/>
    </row>
    <row r="127" spans="1:18" ht="12.75" customHeight="1" x14ac:dyDescent="0.2">
      <c r="A127" s="376" t="s">
        <v>29</v>
      </c>
      <c r="B127" s="377"/>
      <c r="C127" s="377"/>
      <c r="D127" s="377"/>
      <c r="E127" s="377"/>
      <c r="F127" s="378"/>
    </row>
    <row r="128" spans="1:18" ht="13.5" customHeight="1" x14ac:dyDescent="0.2">
      <c r="A128" s="4">
        <v>1</v>
      </c>
      <c r="B128" s="18" t="s">
        <v>207</v>
      </c>
      <c r="C128" s="61">
        <v>1</v>
      </c>
      <c r="D128" s="61"/>
      <c r="E128" s="61"/>
      <c r="F128" s="61"/>
    </row>
    <row r="129" spans="1:9" ht="13.5" customHeight="1" x14ac:dyDescent="0.2">
      <c r="A129" s="4">
        <v>2</v>
      </c>
      <c r="B129" s="18" t="s">
        <v>208</v>
      </c>
      <c r="C129" s="61">
        <v>1</v>
      </c>
      <c r="D129" s="61"/>
      <c r="E129" s="61"/>
      <c r="F129" s="61"/>
    </row>
    <row r="130" spans="1:9" ht="13.5" customHeight="1" x14ac:dyDescent="0.2">
      <c r="A130" s="48">
        <v>3</v>
      </c>
      <c r="B130" s="49" t="s">
        <v>209</v>
      </c>
      <c r="C130" s="61"/>
      <c r="D130" s="61">
        <v>2</v>
      </c>
      <c r="E130" s="61"/>
      <c r="F130" s="61"/>
      <c r="H130" s="30"/>
      <c r="I130" s="31"/>
    </row>
    <row r="131" spans="1:9" ht="24" customHeight="1" x14ac:dyDescent="0.2">
      <c r="A131" s="48">
        <v>4</v>
      </c>
      <c r="B131" s="50" t="s">
        <v>210</v>
      </c>
      <c r="C131" s="61">
        <v>1</v>
      </c>
      <c r="D131" s="61"/>
      <c r="E131" s="61"/>
      <c r="F131" s="61"/>
    </row>
    <row r="132" spans="1:9" x14ac:dyDescent="0.2">
      <c r="A132" s="372" t="s">
        <v>55</v>
      </c>
      <c r="B132" s="372"/>
      <c r="C132" s="373">
        <f>SUM(C128:F131)/4</f>
        <v>1.25</v>
      </c>
      <c r="D132" s="373"/>
      <c r="E132" s="373"/>
      <c r="F132" s="373"/>
    </row>
    <row r="133" spans="1:9" ht="12.75" customHeight="1" x14ac:dyDescent="0.2">
      <c r="A133" s="376" t="s">
        <v>30</v>
      </c>
      <c r="B133" s="377"/>
      <c r="C133" s="377"/>
      <c r="D133" s="377"/>
      <c r="E133" s="377"/>
      <c r="F133" s="378"/>
    </row>
    <row r="134" spans="1:9" ht="13.5" customHeight="1" x14ac:dyDescent="0.2">
      <c r="A134" s="4">
        <v>1</v>
      </c>
      <c r="B134" s="18" t="s">
        <v>211</v>
      </c>
      <c r="C134" s="61">
        <v>1</v>
      </c>
      <c r="D134" s="61"/>
      <c r="E134" s="61"/>
      <c r="F134" s="61"/>
    </row>
    <row r="135" spans="1:9" ht="13.5" customHeight="1" x14ac:dyDescent="0.2">
      <c r="A135" s="4">
        <v>2</v>
      </c>
      <c r="B135" s="18" t="s">
        <v>212</v>
      </c>
      <c r="C135" s="61">
        <v>1</v>
      </c>
      <c r="D135" s="61"/>
      <c r="E135" s="61"/>
      <c r="F135" s="61"/>
      <c r="H135" s="30"/>
      <c r="I135" s="31"/>
    </row>
    <row r="136" spans="1:9" ht="13.5" customHeight="1" x14ac:dyDescent="0.2">
      <c r="A136" s="4">
        <v>3</v>
      </c>
      <c r="B136" s="18" t="s">
        <v>213</v>
      </c>
      <c r="C136" s="61"/>
      <c r="D136" s="61">
        <v>2</v>
      </c>
      <c r="E136" s="61"/>
      <c r="F136" s="61"/>
      <c r="H136" s="34"/>
      <c r="I136" s="35"/>
    </row>
    <row r="137" spans="1:9" ht="13.5" customHeight="1" x14ac:dyDescent="0.2">
      <c r="A137" s="4">
        <v>4</v>
      </c>
      <c r="B137" s="18" t="s">
        <v>31</v>
      </c>
      <c r="C137" s="61">
        <v>1</v>
      </c>
      <c r="D137" s="61"/>
      <c r="E137" s="61"/>
      <c r="F137" s="61"/>
    </row>
    <row r="138" spans="1:9" x14ac:dyDescent="0.2">
      <c r="A138" s="372" t="s">
        <v>55</v>
      </c>
      <c r="B138" s="372"/>
      <c r="C138" s="373">
        <f>SUM(C134:F137)/4</f>
        <v>1.25</v>
      </c>
      <c r="D138" s="373"/>
      <c r="E138" s="373"/>
      <c r="F138" s="373"/>
    </row>
    <row r="139" spans="1:9" x14ac:dyDescent="0.2">
      <c r="A139" s="374" t="s">
        <v>102</v>
      </c>
      <c r="B139" s="374"/>
      <c r="C139" s="375">
        <f>SUM(C105,C112,C120,C126,C132,C138)/6</f>
        <v>2.3333333333333335</v>
      </c>
      <c r="D139" s="375"/>
      <c r="E139" s="375"/>
      <c r="F139" s="375"/>
    </row>
    <row r="140" spans="1:9" x14ac:dyDescent="0.2">
      <c r="A140" s="370" t="s">
        <v>94</v>
      </c>
      <c r="B140" s="370"/>
      <c r="C140" s="371">
        <f>SUM(C42,C66,C98,C139)/4</f>
        <v>2.5734523809523808</v>
      </c>
      <c r="D140" s="371"/>
      <c r="E140" s="371"/>
      <c r="F140" s="371"/>
    </row>
    <row r="142" spans="1:9" ht="27.75" customHeight="1" x14ac:dyDescent="0.2">
      <c r="A142" s="402" t="s">
        <v>132</v>
      </c>
      <c r="B142" s="403"/>
      <c r="C142" s="403"/>
      <c r="D142" s="403"/>
      <c r="E142" s="403"/>
      <c r="F142" s="404"/>
    </row>
  </sheetData>
  <sheetProtection password="CE28" sheet="1"/>
  <protectedRanges>
    <protectedRange sqref="C7:F13 C16:F20 C23:F26 C29:F32 C35:F40 C45:F47 C50:F52 C55:F58 C77:F82 C69:F74 C61:F64 C85:F89 C92:F96 C114:F119 C122:F125 C128:F131 C134:F137 C101:F104 C107:F111" name="Rango1"/>
  </protectedRanges>
  <mergeCells count="80">
    <mergeCell ref="A97:B97"/>
    <mergeCell ref="C97:F97"/>
    <mergeCell ref="A42:B42"/>
    <mergeCell ref="C42:F42"/>
    <mergeCell ref="A43:F43"/>
    <mergeCell ref="A75:B75"/>
    <mergeCell ref="C75:F75"/>
    <mergeCell ref="A91:F91"/>
    <mergeCell ref="C59:F59"/>
    <mergeCell ref="A90:B90"/>
    <mergeCell ref="A49:F49"/>
    <mergeCell ref="A54:F54"/>
    <mergeCell ref="A83:B83"/>
    <mergeCell ref="C83:F83"/>
    <mergeCell ref="A142:F142"/>
    <mergeCell ref="A1:F1"/>
    <mergeCell ref="A2:F2"/>
    <mergeCell ref="A3:F3"/>
    <mergeCell ref="A4:F4"/>
    <mergeCell ref="A5:A6"/>
    <mergeCell ref="A67:F67"/>
    <mergeCell ref="A68:F68"/>
    <mergeCell ref="A76:F76"/>
    <mergeCell ref="A65:B65"/>
    <mergeCell ref="C90:F90"/>
    <mergeCell ref="A48:B48"/>
    <mergeCell ref="C48:F48"/>
    <mergeCell ref="A53:B53"/>
    <mergeCell ref="C53:F53"/>
    <mergeCell ref="A84:F84"/>
    <mergeCell ref="H5:I5"/>
    <mergeCell ref="H7:I7"/>
    <mergeCell ref="A14:B14"/>
    <mergeCell ref="C14:F14"/>
    <mergeCell ref="A33:B33"/>
    <mergeCell ref="B5:B6"/>
    <mergeCell ref="C5:F5"/>
    <mergeCell ref="H26:I26"/>
    <mergeCell ref="C27:F27"/>
    <mergeCell ref="A21:B21"/>
    <mergeCell ref="A15:F15"/>
    <mergeCell ref="A22:F22"/>
    <mergeCell ref="A28:F28"/>
    <mergeCell ref="C21:F21"/>
    <mergeCell ref="A27:B27"/>
    <mergeCell ref="A34:F34"/>
    <mergeCell ref="C33:F33"/>
    <mergeCell ref="C66:F66"/>
    <mergeCell ref="A59:B59"/>
    <mergeCell ref="A60:F60"/>
    <mergeCell ref="A44:F44"/>
    <mergeCell ref="C65:F65"/>
    <mergeCell ref="A66:B66"/>
    <mergeCell ref="A41:B41"/>
    <mergeCell ref="C41:F41"/>
    <mergeCell ref="A127:F127"/>
    <mergeCell ref="A133:F133"/>
    <mergeCell ref="C126:F126"/>
    <mergeCell ref="A98:B98"/>
    <mergeCell ref="C98:F98"/>
    <mergeCell ref="A113:F113"/>
    <mergeCell ref="A121:F121"/>
    <mergeCell ref="A99:F99"/>
    <mergeCell ref="A100:F100"/>
    <mergeCell ref="A140:B140"/>
    <mergeCell ref="C140:F140"/>
    <mergeCell ref="A105:B105"/>
    <mergeCell ref="C105:F105"/>
    <mergeCell ref="A112:B112"/>
    <mergeCell ref="C112:F112"/>
    <mergeCell ref="A120:B120"/>
    <mergeCell ref="C120:F120"/>
    <mergeCell ref="A126:B126"/>
    <mergeCell ref="A139:B139"/>
    <mergeCell ref="C139:F139"/>
    <mergeCell ref="A132:B132"/>
    <mergeCell ref="C132:F132"/>
    <mergeCell ref="A106:F106"/>
    <mergeCell ref="A138:B138"/>
    <mergeCell ref="C138:F138"/>
  </mergeCells>
  <phoneticPr fontId="0" type="noConversion"/>
  <dataValidations xWindow="787" yWindow="398" count="4">
    <dataValidation type="whole" allowBlank="1" showInputMessage="1" showErrorMessage="1" errorTitle="Recuerde" error="Número 1 exclusivamente" promptTitle="1: NO SE CUMPLE" prompt="Escriba en este espacio el número 1" sqref="C134:C137 C101:C104 C107:C111 C114:C119 C122:C125 C128:C131 C29:C32 C92:C96 C85:C89 C77:C82 C69:C74 C61:C64 C55:C58 C50:C52 C45:C47 C35:C39 C23:C26 C16:C20 C7:C13">
      <formula1>1</formula1>
      <formula2>1</formula2>
    </dataValidation>
    <dataValidation type="whole" allowBlank="1" showInputMessage="1" showErrorMessage="1" errorTitle="Recuerde" error="Número 2 exclusivamente" promptTitle="2: SE CUMPLE ACEPTABLEMENTE" prompt="Escriba en este espacio el número 2" sqref="D134:D137 D101:D104 D107:D111 D114:D119 D122:D125 D128:D131 D29:D32 D92:D96 D85:D89 D77:D82 D69:D74 D61:D64 D55:D58 D50:D52 D45:D47 D35:D39 D23:D26 D16:D20 D7:D13">
      <formula1>2</formula1>
      <formula2>2</formula2>
    </dataValidation>
    <dataValidation type="whole" allowBlank="1" showInputMessage="1" showErrorMessage="1" errorTitle="Recuerde" error="Número 3 exclusivamente" promptTitle="3: SE CUMPLE SATISFACTORIAMENTE" prompt="Escriba en este espacio el número 3" sqref="E134:E137 E101:E104 E107:E111 E114:E119 E122:E125 E128:E131 E29:E32 E92:E96 E85:E89 E77:E82 E69:E74 E61:E64 E55:E58 E50:E52 E45:E47 E35:E39 E23:E26 E16:E20 E7:E13">
      <formula1>3</formula1>
      <formula2>3</formula2>
    </dataValidation>
    <dataValidation type="whole" allowBlank="1" showInputMessage="1" showErrorMessage="1" errorTitle="Recuerde" error="Número 4 exclusivamente" promptTitle="4: SE CUMPLE PLENAMENTE" prompt="Escriba en este espacio el número 4" sqref="F101:F104 F107:F111 F114:F119 F122:F125 F128:F131 F134:F137 F92:F96 F85:F89 F61:F64 F69:F74 F77:F82 F55:F58 F50:F52 F45:F47 F35:F40 F29:F32 F23:F26 F16:F20 F7:F13">
      <formula1>4</formula1>
      <formula2>4</formula2>
    </dataValidation>
  </dataValidations>
  <printOptions horizontalCentered="1"/>
  <pageMargins left="0.59055118110236227" right="0.59055118110236227" top="0.59055118110236227" bottom="0.59055118110236227" header="0" footer="0"/>
  <pageSetup scale="66" orientation="landscape" horizontalDpi="4294967293" r:id="rId1"/>
  <headerFooter alignWithMargins="0"/>
  <rowBreaks count="2" manualBreakCount="2">
    <brk id="42" max="9" man="1"/>
    <brk id="90" max="16383" man="1"/>
  </rowBreaks>
  <colBreaks count="1" manualBreakCount="1">
    <brk id="6" max="1048575" man="1"/>
  </col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Z132"/>
  <sheetViews>
    <sheetView zoomScale="90" zoomScaleNormal="90" workbookViewId="0">
      <selection activeCell="BA8" sqref="BA8"/>
    </sheetView>
  </sheetViews>
  <sheetFormatPr baseColWidth="10" defaultRowHeight="15" x14ac:dyDescent="0.2"/>
  <cols>
    <col min="1" max="1" width="11.28515625" style="309" customWidth="1"/>
    <col min="2" max="2" width="20" style="309" customWidth="1"/>
    <col min="3" max="3" width="64.140625" style="96" customWidth="1"/>
    <col min="4" max="7" width="5.28515625" style="93" customWidth="1"/>
    <col min="8" max="47" width="5.7109375" style="93" hidden="1" customWidth="1"/>
    <col min="48" max="48" width="17.85546875" style="93" hidden="1" customWidth="1"/>
    <col min="49" max="49" width="20.42578125" style="93" hidden="1" customWidth="1"/>
    <col min="50" max="50" width="21.140625" style="93" hidden="1" customWidth="1"/>
    <col min="51" max="51" width="23.140625" style="93" hidden="1" customWidth="1"/>
    <col min="52" max="52" width="11.42578125" style="93" customWidth="1"/>
    <col min="53" max="16384" width="11.42578125" style="94"/>
  </cols>
  <sheetData>
    <row r="1" spans="1:52" x14ac:dyDescent="0.2">
      <c r="A1" s="451" t="s">
        <v>249</v>
      </c>
      <c r="B1" s="452"/>
      <c r="C1" s="452"/>
      <c r="D1" s="452"/>
      <c r="E1" s="452"/>
      <c r="F1" s="452"/>
      <c r="G1" s="453"/>
    </row>
    <row r="2" spans="1:52" x14ac:dyDescent="0.2">
      <c r="A2" s="454" t="s">
        <v>364</v>
      </c>
      <c r="B2" s="455"/>
      <c r="C2" s="455"/>
      <c r="D2" s="455"/>
      <c r="E2" s="455"/>
      <c r="F2" s="455"/>
      <c r="G2" s="456"/>
    </row>
    <row r="3" spans="1:52" ht="15.75" thickBot="1" x14ac:dyDescent="0.25">
      <c r="A3" s="454" t="s">
        <v>365</v>
      </c>
      <c r="B3" s="455"/>
      <c r="C3" s="455"/>
      <c r="D3" s="455"/>
      <c r="E3" s="455"/>
      <c r="F3" s="455"/>
      <c r="G3" s="456"/>
    </row>
    <row r="4" spans="1:52" ht="6" customHeight="1" thickBot="1" x14ac:dyDescent="0.25">
      <c r="A4" s="457"/>
      <c r="B4" s="458"/>
      <c r="C4" s="458"/>
      <c r="D4" s="458"/>
      <c r="E4" s="458"/>
      <c r="F4" s="458"/>
      <c r="G4" s="459"/>
    </row>
    <row r="5" spans="1:52" ht="15.75" thickBot="1" x14ac:dyDescent="0.25">
      <c r="A5" s="457" t="s">
        <v>366</v>
      </c>
      <c r="B5" s="458"/>
      <c r="C5" s="458"/>
      <c r="D5" s="458"/>
      <c r="E5" s="458"/>
      <c r="F5" s="458"/>
      <c r="G5" s="459"/>
    </row>
    <row r="6" spans="1:52" s="96" customFormat="1" ht="15.75" thickBot="1" x14ac:dyDescent="0.25">
      <c r="A6" s="432" t="s">
        <v>250</v>
      </c>
      <c r="B6" s="433"/>
      <c r="C6" s="433"/>
      <c r="D6" s="433"/>
      <c r="E6" s="433"/>
      <c r="F6" s="433"/>
      <c r="G6" s="434"/>
      <c r="H6" s="431" t="s">
        <v>251</v>
      </c>
      <c r="I6" s="431"/>
      <c r="J6" s="431"/>
      <c r="K6" s="431"/>
      <c r="L6" s="435" t="s">
        <v>252</v>
      </c>
      <c r="M6" s="431"/>
      <c r="N6" s="431"/>
      <c r="O6" s="431"/>
      <c r="P6" s="431" t="s">
        <v>253</v>
      </c>
      <c r="Q6" s="431"/>
      <c r="R6" s="431"/>
      <c r="S6" s="431"/>
      <c r="T6" s="431" t="s">
        <v>254</v>
      </c>
      <c r="U6" s="431"/>
      <c r="V6" s="431"/>
      <c r="W6" s="431"/>
      <c r="X6" s="436" t="s">
        <v>255</v>
      </c>
      <c r="Y6" s="437"/>
      <c r="Z6" s="437"/>
      <c r="AA6" s="438"/>
      <c r="AB6" s="431" t="s">
        <v>256</v>
      </c>
      <c r="AC6" s="431"/>
      <c r="AD6" s="431"/>
      <c r="AE6" s="431"/>
      <c r="AF6" s="431" t="s">
        <v>257</v>
      </c>
      <c r="AG6" s="431"/>
      <c r="AH6" s="431"/>
      <c r="AI6" s="431"/>
      <c r="AJ6" s="431" t="s">
        <v>258</v>
      </c>
      <c r="AK6" s="431"/>
      <c r="AL6" s="431"/>
      <c r="AM6" s="431"/>
      <c r="AN6" s="431" t="s">
        <v>235</v>
      </c>
      <c r="AO6" s="431"/>
      <c r="AP6" s="431"/>
      <c r="AQ6" s="431"/>
      <c r="AR6" s="431" t="s">
        <v>259</v>
      </c>
      <c r="AS6" s="431"/>
      <c r="AT6" s="431"/>
      <c r="AU6" s="431"/>
      <c r="AV6" s="435" t="s">
        <v>260</v>
      </c>
      <c r="AW6" s="431"/>
      <c r="AX6" s="431"/>
      <c r="AY6" s="431"/>
      <c r="AZ6" s="95"/>
    </row>
    <row r="7" spans="1:52" ht="15.75" thickBot="1" x14ac:dyDescent="0.3">
      <c r="A7" s="439" t="s">
        <v>261</v>
      </c>
      <c r="B7" s="441" t="s">
        <v>262</v>
      </c>
      <c r="C7" s="443" t="s">
        <v>263</v>
      </c>
      <c r="D7" s="445" t="s">
        <v>228</v>
      </c>
      <c r="E7" s="446"/>
      <c r="F7" s="446"/>
      <c r="G7" s="447"/>
      <c r="H7" s="448" t="s">
        <v>228</v>
      </c>
      <c r="I7" s="449"/>
      <c r="J7" s="449"/>
      <c r="K7" s="450"/>
      <c r="L7" s="460" t="s">
        <v>228</v>
      </c>
      <c r="M7" s="461"/>
      <c r="N7" s="461"/>
      <c r="O7" s="462"/>
      <c r="P7" s="463" t="s">
        <v>228</v>
      </c>
      <c r="Q7" s="464"/>
      <c r="R7" s="464"/>
      <c r="S7" s="465"/>
      <c r="T7" s="466" t="s">
        <v>228</v>
      </c>
      <c r="U7" s="467"/>
      <c r="V7" s="467"/>
      <c r="W7" s="468"/>
      <c r="X7" s="473" t="s">
        <v>228</v>
      </c>
      <c r="Y7" s="474"/>
      <c r="Z7" s="474"/>
      <c r="AA7" s="475"/>
      <c r="AB7" s="476" t="s">
        <v>228</v>
      </c>
      <c r="AC7" s="477"/>
      <c r="AD7" s="477"/>
      <c r="AE7" s="478"/>
      <c r="AF7" s="448" t="s">
        <v>228</v>
      </c>
      <c r="AG7" s="449"/>
      <c r="AH7" s="449"/>
      <c r="AI7" s="450"/>
      <c r="AJ7" s="460" t="s">
        <v>228</v>
      </c>
      <c r="AK7" s="461"/>
      <c r="AL7" s="461"/>
      <c r="AM7" s="462"/>
      <c r="AN7" s="463" t="s">
        <v>228</v>
      </c>
      <c r="AO7" s="464"/>
      <c r="AP7" s="464"/>
      <c r="AQ7" s="465"/>
      <c r="AR7" s="466" t="s">
        <v>228</v>
      </c>
      <c r="AS7" s="467"/>
      <c r="AT7" s="467"/>
      <c r="AU7" s="468"/>
      <c r="AV7" s="469" t="s">
        <v>228</v>
      </c>
      <c r="AW7" s="470"/>
      <c r="AX7" s="470"/>
      <c r="AY7" s="470"/>
    </row>
    <row r="8" spans="1:52" ht="30.75" thickBot="1" x14ac:dyDescent="0.25">
      <c r="A8" s="440"/>
      <c r="B8" s="442"/>
      <c r="C8" s="444"/>
      <c r="D8" s="316">
        <v>1</v>
      </c>
      <c r="E8" s="316">
        <v>2</v>
      </c>
      <c r="F8" s="316">
        <v>3</v>
      </c>
      <c r="G8" s="316">
        <v>4</v>
      </c>
      <c r="H8" s="100">
        <v>1</v>
      </c>
      <c r="I8" s="101">
        <v>2</v>
      </c>
      <c r="J8" s="101">
        <v>3</v>
      </c>
      <c r="K8" s="102">
        <v>4</v>
      </c>
      <c r="L8" s="103">
        <v>1</v>
      </c>
      <c r="M8" s="104">
        <v>2</v>
      </c>
      <c r="N8" s="104">
        <v>3</v>
      </c>
      <c r="O8" s="105">
        <v>4</v>
      </c>
      <c r="P8" s="106">
        <v>1</v>
      </c>
      <c r="Q8" s="107">
        <v>2</v>
      </c>
      <c r="R8" s="107">
        <v>3</v>
      </c>
      <c r="S8" s="108">
        <v>4</v>
      </c>
      <c r="T8" s="109">
        <v>1</v>
      </c>
      <c r="U8" s="110">
        <v>2</v>
      </c>
      <c r="V8" s="110">
        <v>3</v>
      </c>
      <c r="W8" s="111">
        <v>4</v>
      </c>
      <c r="X8" s="112">
        <v>1</v>
      </c>
      <c r="Y8" s="113">
        <v>2</v>
      </c>
      <c r="Z8" s="113">
        <v>3</v>
      </c>
      <c r="AA8" s="114">
        <v>4</v>
      </c>
      <c r="AB8" s="115">
        <v>1</v>
      </c>
      <c r="AC8" s="116">
        <v>2</v>
      </c>
      <c r="AD8" s="116">
        <v>3</v>
      </c>
      <c r="AE8" s="117">
        <v>4</v>
      </c>
      <c r="AF8" s="100">
        <v>1</v>
      </c>
      <c r="AG8" s="101">
        <v>2</v>
      </c>
      <c r="AH8" s="101">
        <v>3</v>
      </c>
      <c r="AI8" s="102">
        <v>4</v>
      </c>
      <c r="AJ8" s="103">
        <v>1</v>
      </c>
      <c r="AK8" s="104">
        <v>2</v>
      </c>
      <c r="AL8" s="104">
        <v>3</v>
      </c>
      <c r="AM8" s="105">
        <v>4</v>
      </c>
      <c r="AN8" s="106">
        <v>1</v>
      </c>
      <c r="AO8" s="107">
        <v>2</v>
      </c>
      <c r="AP8" s="107">
        <v>3</v>
      </c>
      <c r="AQ8" s="108">
        <v>4</v>
      </c>
      <c r="AR8" s="109">
        <v>1</v>
      </c>
      <c r="AS8" s="110">
        <v>2</v>
      </c>
      <c r="AT8" s="110">
        <v>3</v>
      </c>
      <c r="AU8" s="111">
        <v>4</v>
      </c>
      <c r="AV8" s="118" t="s">
        <v>264</v>
      </c>
      <c r="AW8" s="119" t="s">
        <v>265</v>
      </c>
      <c r="AX8" s="119" t="s">
        <v>266</v>
      </c>
      <c r="AY8" s="120" t="s">
        <v>267</v>
      </c>
    </row>
    <row r="9" spans="1:52" ht="15" customHeight="1" thickBot="1" x14ac:dyDescent="0.25">
      <c r="A9" s="425" t="s">
        <v>268</v>
      </c>
      <c r="B9" s="471" t="s">
        <v>56</v>
      </c>
      <c r="C9" s="121" t="s">
        <v>269</v>
      </c>
      <c r="D9" s="122"/>
      <c r="E9" s="123"/>
      <c r="F9" s="123"/>
      <c r="G9" s="124"/>
      <c r="H9" s="125"/>
      <c r="I9" s="126"/>
      <c r="J9" s="126"/>
      <c r="K9" s="127" t="s">
        <v>222</v>
      </c>
      <c r="L9" s="128"/>
      <c r="M9" s="129"/>
      <c r="N9" s="129" t="s">
        <v>222</v>
      </c>
      <c r="O9" s="130"/>
      <c r="P9" s="131"/>
      <c r="Q9" s="132"/>
      <c r="R9" s="132"/>
      <c r="S9" s="133"/>
      <c r="T9" s="134"/>
      <c r="U9" s="135"/>
      <c r="V9" s="135" t="s">
        <v>222</v>
      </c>
      <c r="W9" s="136"/>
      <c r="X9" s="137"/>
      <c r="Y9" s="138"/>
      <c r="Z9" s="138" t="s">
        <v>222</v>
      </c>
      <c r="AA9" s="139"/>
      <c r="AB9" s="140"/>
      <c r="AC9" s="141"/>
      <c r="AD9" s="141" t="s">
        <v>222</v>
      </c>
      <c r="AE9" s="142"/>
      <c r="AF9" s="125"/>
      <c r="AG9" s="126"/>
      <c r="AH9" s="126"/>
      <c r="AI9" s="127"/>
      <c r="AJ9" s="143" t="s">
        <v>222</v>
      </c>
      <c r="AK9" s="129"/>
      <c r="AL9" s="129"/>
      <c r="AM9" s="130"/>
      <c r="AN9" s="131"/>
      <c r="AO9" s="132"/>
      <c r="AP9" s="132" t="s">
        <v>222</v>
      </c>
      <c r="AQ9" s="133"/>
      <c r="AR9" s="134"/>
      <c r="AS9" s="135"/>
      <c r="AT9" s="135"/>
      <c r="AU9" s="136"/>
      <c r="AV9" s="144">
        <f>COUNTA(D9,H9,L9,P9,T9,X9,AB9,AF9,AJ9,AN9,AR9)</f>
        <v>1</v>
      </c>
      <c r="AW9" s="144">
        <f t="shared" ref="AW9:AY12" si="0">COUNTA(E9,I9,M9,Q9,U9,Y9,AC9,AG9,AK9,AO9,AS9)</f>
        <v>0</v>
      </c>
      <c r="AX9" s="144">
        <f>COUNTA(F9,J9,N9,R9,V9,Z9,AD9,AH9,AL9,AP9,AT9)</f>
        <v>5</v>
      </c>
      <c r="AY9" s="144">
        <f>COUNTA(G9,K9,O9,S9,W9,AA9,AE9,AI9,AM9,AQ9,AU9)</f>
        <v>1</v>
      </c>
    </row>
    <row r="10" spans="1:52" ht="15.75" thickBot="1" x14ac:dyDescent="0.25">
      <c r="A10" s="426"/>
      <c r="B10" s="472"/>
      <c r="C10" s="145" t="s">
        <v>270</v>
      </c>
      <c r="D10" s="146"/>
      <c r="E10" s="147"/>
      <c r="F10" s="147"/>
      <c r="G10" s="148"/>
      <c r="H10" s="149"/>
      <c r="I10" s="150"/>
      <c r="J10" s="150"/>
      <c r="K10" s="151" t="s">
        <v>222</v>
      </c>
      <c r="L10" s="152"/>
      <c r="M10" s="153"/>
      <c r="N10" s="153" t="s">
        <v>222</v>
      </c>
      <c r="O10" s="154"/>
      <c r="P10" s="155"/>
      <c r="Q10" s="156"/>
      <c r="R10" s="156"/>
      <c r="S10" s="157"/>
      <c r="T10" s="158"/>
      <c r="U10" s="159" t="s">
        <v>222</v>
      </c>
      <c r="V10" s="159"/>
      <c r="W10" s="160"/>
      <c r="X10" s="161"/>
      <c r="Y10" s="162" t="s">
        <v>222</v>
      </c>
      <c r="Z10" s="162"/>
      <c r="AA10" s="163"/>
      <c r="AB10" s="164"/>
      <c r="AC10" s="165"/>
      <c r="AD10" s="165" t="s">
        <v>222</v>
      </c>
      <c r="AE10" s="166"/>
      <c r="AF10" s="149"/>
      <c r="AG10" s="150"/>
      <c r="AH10" s="150"/>
      <c r="AI10" s="151"/>
      <c r="AJ10" s="167" t="s">
        <v>222</v>
      </c>
      <c r="AK10" s="153"/>
      <c r="AL10" s="153"/>
      <c r="AM10" s="154"/>
      <c r="AN10" s="155"/>
      <c r="AO10" s="156"/>
      <c r="AP10" s="156"/>
      <c r="AQ10" s="157" t="s">
        <v>222</v>
      </c>
      <c r="AR10" s="158"/>
      <c r="AS10" s="159"/>
      <c r="AT10" s="159"/>
      <c r="AU10" s="160"/>
      <c r="AV10" s="144">
        <f>COUNTA(D10,H10,L10,P10,T10,X10,AB10,AF10,AJ10,AN10,AR10)</f>
        <v>1</v>
      </c>
      <c r="AW10" s="168">
        <f t="shared" si="0"/>
        <v>2</v>
      </c>
      <c r="AX10" s="144">
        <f t="shared" si="0"/>
        <v>2</v>
      </c>
      <c r="AY10" s="144">
        <f t="shared" si="0"/>
        <v>2</v>
      </c>
    </row>
    <row r="11" spans="1:52" ht="15.75" thickBot="1" x14ac:dyDescent="0.25">
      <c r="A11" s="426"/>
      <c r="B11" s="472"/>
      <c r="C11" s="145" t="s">
        <v>271</v>
      </c>
      <c r="D11" s="146"/>
      <c r="E11" s="147"/>
      <c r="F11" s="147"/>
      <c r="G11" s="148"/>
      <c r="H11" s="149"/>
      <c r="I11" s="150"/>
      <c r="J11" s="150"/>
      <c r="K11" s="151" t="s">
        <v>222</v>
      </c>
      <c r="L11" s="152"/>
      <c r="M11" s="153"/>
      <c r="N11" s="153" t="s">
        <v>222</v>
      </c>
      <c r="O11" s="154"/>
      <c r="P11" s="155"/>
      <c r="Q11" s="156"/>
      <c r="R11" s="156"/>
      <c r="S11" s="157"/>
      <c r="T11" s="158" t="s">
        <v>222</v>
      </c>
      <c r="U11" s="159"/>
      <c r="V11" s="159"/>
      <c r="W11" s="160"/>
      <c r="X11" s="161"/>
      <c r="Y11" s="162" t="s">
        <v>222</v>
      </c>
      <c r="Z11" s="162"/>
      <c r="AA11" s="163"/>
      <c r="AB11" s="164"/>
      <c r="AC11" s="165"/>
      <c r="AD11" s="165" t="s">
        <v>222</v>
      </c>
      <c r="AE11" s="166"/>
      <c r="AF11" s="149"/>
      <c r="AG11" s="150"/>
      <c r="AH11" s="150"/>
      <c r="AI11" s="151"/>
      <c r="AJ11" s="167" t="s">
        <v>222</v>
      </c>
      <c r="AK11" s="153"/>
      <c r="AL11" s="153"/>
      <c r="AM11" s="154"/>
      <c r="AN11" s="155"/>
      <c r="AO11" s="156"/>
      <c r="AP11" s="156"/>
      <c r="AQ11" s="157" t="s">
        <v>222</v>
      </c>
      <c r="AR11" s="158"/>
      <c r="AS11" s="159"/>
      <c r="AT11" s="159"/>
      <c r="AU11" s="160"/>
      <c r="AV11" s="144">
        <f>COUNTA(D11,H11,L11,P11,T11,X11,AB11,AF11,AJ11,AN11,AR11)</f>
        <v>2</v>
      </c>
      <c r="AW11" s="144">
        <f t="shared" si="0"/>
        <v>1</v>
      </c>
      <c r="AX11" s="144">
        <f t="shared" si="0"/>
        <v>2</v>
      </c>
      <c r="AY11" s="144">
        <f t="shared" si="0"/>
        <v>2</v>
      </c>
    </row>
    <row r="12" spans="1:52" ht="30.75" thickBot="1" x14ac:dyDescent="0.25">
      <c r="A12" s="426"/>
      <c r="B12" s="472"/>
      <c r="C12" s="169" t="s">
        <v>272</v>
      </c>
      <c r="D12" s="97"/>
      <c r="E12" s="98"/>
      <c r="F12" s="98"/>
      <c r="G12" s="99"/>
      <c r="H12" s="170"/>
      <c r="I12" s="171" t="s">
        <v>222</v>
      </c>
      <c r="J12" s="171"/>
      <c r="K12" s="172"/>
      <c r="L12" s="173" t="s">
        <v>222</v>
      </c>
      <c r="M12" s="174"/>
      <c r="N12" s="174"/>
      <c r="O12" s="175"/>
      <c r="P12" s="176"/>
      <c r="Q12" s="177"/>
      <c r="R12" s="177"/>
      <c r="S12" s="178"/>
      <c r="T12" s="179" t="s">
        <v>222</v>
      </c>
      <c r="U12" s="180"/>
      <c r="V12" s="180"/>
      <c r="W12" s="181"/>
      <c r="X12" s="182" t="s">
        <v>222</v>
      </c>
      <c r="Y12" s="183"/>
      <c r="Z12" s="183"/>
      <c r="AA12" s="184"/>
      <c r="AB12" s="185" t="s">
        <v>222</v>
      </c>
      <c r="AC12" s="186"/>
      <c r="AD12" s="186"/>
      <c r="AE12" s="187"/>
      <c r="AF12" s="170"/>
      <c r="AG12" s="171"/>
      <c r="AH12" s="171"/>
      <c r="AI12" s="172"/>
      <c r="AJ12" s="188" t="s">
        <v>222</v>
      </c>
      <c r="AK12" s="174"/>
      <c r="AL12" s="174"/>
      <c r="AM12" s="175"/>
      <c r="AN12" s="176"/>
      <c r="AO12" s="177"/>
      <c r="AP12" s="177"/>
      <c r="AQ12" s="178" t="s">
        <v>222</v>
      </c>
      <c r="AR12" s="179"/>
      <c r="AS12" s="180"/>
      <c r="AT12" s="180"/>
      <c r="AU12" s="181"/>
      <c r="AV12" s="168">
        <f>COUNTA(D12,H12,L12,P12,T12,X12,AB12,AF12,AJ12,AN12,AR12)</f>
        <v>5</v>
      </c>
      <c r="AW12" s="144">
        <f t="shared" si="0"/>
        <v>1</v>
      </c>
      <c r="AX12" s="144">
        <f t="shared" si="0"/>
        <v>0</v>
      </c>
      <c r="AY12" s="144">
        <f t="shared" si="0"/>
        <v>1</v>
      </c>
    </row>
    <row r="13" spans="1:52" ht="15.75" thickBot="1" x14ac:dyDescent="0.25">
      <c r="A13" s="426"/>
      <c r="B13" s="189" t="s">
        <v>273</v>
      </c>
      <c r="C13" s="310" t="s">
        <v>56</v>
      </c>
      <c r="D13" s="311">
        <f t="shared" ref="D13:AU13" si="1">COUNT(D9:D12)+COUNTIFS(D9:D12,"X")</f>
        <v>0</v>
      </c>
      <c r="E13" s="190">
        <f t="shared" si="1"/>
        <v>0</v>
      </c>
      <c r="F13" s="190">
        <f t="shared" si="1"/>
        <v>0</v>
      </c>
      <c r="G13" s="191">
        <f t="shared" si="1"/>
        <v>0</v>
      </c>
      <c r="H13" s="192">
        <f t="shared" si="1"/>
        <v>0</v>
      </c>
      <c r="I13" s="193">
        <f t="shared" si="1"/>
        <v>1</v>
      </c>
      <c r="J13" s="193">
        <f t="shared" si="1"/>
        <v>0</v>
      </c>
      <c r="K13" s="194">
        <f t="shared" si="1"/>
        <v>3</v>
      </c>
      <c r="L13" s="195">
        <f t="shared" si="1"/>
        <v>1</v>
      </c>
      <c r="M13" s="196">
        <f t="shared" si="1"/>
        <v>0</v>
      </c>
      <c r="N13" s="196">
        <f t="shared" si="1"/>
        <v>3</v>
      </c>
      <c r="O13" s="197">
        <f t="shared" si="1"/>
        <v>0</v>
      </c>
      <c r="P13" s="198">
        <f t="shared" si="1"/>
        <v>0</v>
      </c>
      <c r="Q13" s="199">
        <f t="shared" si="1"/>
        <v>0</v>
      </c>
      <c r="R13" s="199">
        <f t="shared" si="1"/>
        <v>0</v>
      </c>
      <c r="S13" s="200">
        <f t="shared" si="1"/>
        <v>0</v>
      </c>
      <c r="T13" s="201">
        <f t="shared" si="1"/>
        <v>2</v>
      </c>
      <c r="U13" s="202">
        <f t="shared" si="1"/>
        <v>1</v>
      </c>
      <c r="V13" s="202">
        <f t="shared" si="1"/>
        <v>1</v>
      </c>
      <c r="W13" s="203">
        <f t="shared" si="1"/>
        <v>0</v>
      </c>
      <c r="X13" s="204">
        <f t="shared" si="1"/>
        <v>1</v>
      </c>
      <c r="Y13" s="205">
        <f t="shared" si="1"/>
        <v>2</v>
      </c>
      <c r="Z13" s="205">
        <f t="shared" si="1"/>
        <v>1</v>
      </c>
      <c r="AA13" s="206">
        <f t="shared" si="1"/>
        <v>0</v>
      </c>
      <c r="AB13" s="207">
        <f t="shared" si="1"/>
        <v>1</v>
      </c>
      <c r="AC13" s="207">
        <f t="shared" si="1"/>
        <v>0</v>
      </c>
      <c r="AD13" s="207">
        <f t="shared" si="1"/>
        <v>3</v>
      </c>
      <c r="AE13" s="207">
        <f t="shared" si="1"/>
        <v>0</v>
      </c>
      <c r="AF13" s="192">
        <f t="shared" si="1"/>
        <v>0</v>
      </c>
      <c r="AG13" s="193">
        <f t="shared" si="1"/>
        <v>0</v>
      </c>
      <c r="AH13" s="193">
        <f t="shared" si="1"/>
        <v>0</v>
      </c>
      <c r="AI13" s="194">
        <f t="shared" si="1"/>
        <v>0</v>
      </c>
      <c r="AJ13" s="195">
        <f t="shared" si="1"/>
        <v>4</v>
      </c>
      <c r="AK13" s="196">
        <f t="shared" si="1"/>
        <v>0</v>
      </c>
      <c r="AL13" s="196">
        <f t="shared" si="1"/>
        <v>0</v>
      </c>
      <c r="AM13" s="197">
        <f t="shared" si="1"/>
        <v>0</v>
      </c>
      <c r="AN13" s="198">
        <f t="shared" si="1"/>
        <v>0</v>
      </c>
      <c r="AO13" s="199">
        <f t="shared" si="1"/>
        <v>0</v>
      </c>
      <c r="AP13" s="199">
        <f t="shared" si="1"/>
        <v>1</v>
      </c>
      <c r="AQ13" s="200">
        <f t="shared" si="1"/>
        <v>3</v>
      </c>
      <c r="AR13" s="201">
        <f t="shared" si="1"/>
        <v>0</v>
      </c>
      <c r="AS13" s="202">
        <f t="shared" si="1"/>
        <v>0</v>
      </c>
      <c r="AT13" s="202">
        <f t="shared" si="1"/>
        <v>0</v>
      </c>
      <c r="AU13" s="203">
        <f t="shared" si="1"/>
        <v>0</v>
      </c>
      <c r="AV13" s="208">
        <f>AV9+AV10+AV11+AV12</f>
        <v>9</v>
      </c>
      <c r="AW13" s="208">
        <f>AW9+AW10+AW11+AW12</f>
        <v>4</v>
      </c>
      <c r="AX13" s="208">
        <f>AX9+AX10+AX11+AX12</f>
        <v>9</v>
      </c>
      <c r="AY13" s="208">
        <f>AY9+AY10+AY11+AY12</f>
        <v>6</v>
      </c>
    </row>
    <row r="14" spans="1:52" ht="21" customHeight="1" thickBot="1" x14ac:dyDescent="0.25">
      <c r="A14" s="426"/>
      <c r="B14" s="472" t="s">
        <v>274</v>
      </c>
      <c r="C14" s="209" t="s">
        <v>60</v>
      </c>
      <c r="D14" s="210"/>
      <c r="E14" s="211"/>
      <c r="F14" s="211"/>
      <c r="G14" s="212"/>
      <c r="H14" s="213"/>
      <c r="I14" s="214"/>
      <c r="J14" s="214"/>
      <c r="K14" s="215" t="s">
        <v>222</v>
      </c>
      <c r="L14" s="216"/>
      <c r="M14" s="217" t="s">
        <v>222</v>
      </c>
      <c r="N14" s="217"/>
      <c r="O14" s="218"/>
      <c r="P14" s="219"/>
      <c r="Q14" s="220"/>
      <c r="R14" s="220"/>
      <c r="S14" s="221"/>
      <c r="T14" s="222"/>
      <c r="U14" s="223" t="s">
        <v>222</v>
      </c>
      <c r="V14" s="223"/>
      <c r="W14" s="224"/>
      <c r="X14" s="225"/>
      <c r="Y14" s="226" t="s">
        <v>222</v>
      </c>
      <c r="Z14" s="226"/>
      <c r="AA14" s="227"/>
      <c r="AB14" s="228"/>
      <c r="AC14" s="229" t="s">
        <v>222</v>
      </c>
      <c r="AD14" s="229"/>
      <c r="AE14" s="230"/>
      <c r="AF14" s="213"/>
      <c r="AG14" s="214"/>
      <c r="AH14" s="214"/>
      <c r="AI14" s="215"/>
      <c r="AJ14" s="216"/>
      <c r="AK14" s="217"/>
      <c r="AL14" s="217" t="s">
        <v>222</v>
      </c>
      <c r="AM14" s="218"/>
      <c r="AN14" s="219"/>
      <c r="AO14" s="220"/>
      <c r="AP14" s="220"/>
      <c r="AQ14" s="221" t="s">
        <v>222</v>
      </c>
      <c r="AR14" s="222"/>
      <c r="AS14" s="223"/>
      <c r="AT14" s="223"/>
      <c r="AU14" s="224"/>
      <c r="AV14" s="144">
        <f t="shared" ref="AV14:AY18" si="2">COUNTA(D14,H14,L14,P14,T14,X14,AB14,AF14,AJ14,AN14,AR14)</f>
        <v>0</v>
      </c>
      <c r="AW14" s="168">
        <f t="shared" si="2"/>
        <v>4</v>
      </c>
      <c r="AX14" s="144">
        <f t="shared" si="2"/>
        <v>1</v>
      </c>
      <c r="AY14" s="144">
        <f t="shared" si="2"/>
        <v>2</v>
      </c>
    </row>
    <row r="15" spans="1:52" ht="15.75" thickBot="1" x14ac:dyDescent="0.25">
      <c r="A15" s="426"/>
      <c r="B15" s="472"/>
      <c r="C15" s="145" t="s">
        <v>275</v>
      </c>
      <c r="D15" s="146"/>
      <c r="E15" s="147"/>
      <c r="F15" s="147"/>
      <c r="G15" s="148"/>
      <c r="H15" s="149"/>
      <c r="I15" s="150"/>
      <c r="J15" s="150"/>
      <c r="K15" s="151" t="s">
        <v>222</v>
      </c>
      <c r="L15" s="152"/>
      <c r="M15" s="153" t="s">
        <v>222</v>
      </c>
      <c r="N15" s="153"/>
      <c r="O15" s="154"/>
      <c r="P15" s="155"/>
      <c r="Q15" s="156"/>
      <c r="R15" s="156"/>
      <c r="S15" s="157"/>
      <c r="T15" s="158"/>
      <c r="U15" s="159" t="s">
        <v>222</v>
      </c>
      <c r="V15" s="159"/>
      <c r="W15" s="160"/>
      <c r="X15" s="161"/>
      <c r="Y15" s="162" t="s">
        <v>222</v>
      </c>
      <c r="Z15" s="162"/>
      <c r="AA15" s="163"/>
      <c r="AB15" s="164"/>
      <c r="AC15" s="165"/>
      <c r="AD15" s="165" t="s">
        <v>222</v>
      </c>
      <c r="AE15" s="166"/>
      <c r="AF15" s="149"/>
      <c r="AG15" s="150"/>
      <c r="AH15" s="150"/>
      <c r="AI15" s="151"/>
      <c r="AJ15" s="152"/>
      <c r="AK15" s="153" t="s">
        <v>222</v>
      </c>
      <c r="AL15" s="153"/>
      <c r="AM15" s="154"/>
      <c r="AN15" s="155"/>
      <c r="AO15" s="156"/>
      <c r="AP15" s="156"/>
      <c r="AQ15" s="157" t="s">
        <v>222</v>
      </c>
      <c r="AR15" s="158"/>
      <c r="AS15" s="159"/>
      <c r="AT15" s="159"/>
      <c r="AU15" s="160"/>
      <c r="AV15" s="144">
        <f t="shared" si="2"/>
        <v>0</v>
      </c>
      <c r="AW15" s="168">
        <f t="shared" si="2"/>
        <v>4</v>
      </c>
      <c r="AX15" s="144">
        <f t="shared" si="2"/>
        <v>1</v>
      </c>
      <c r="AY15" s="144">
        <f t="shared" si="2"/>
        <v>2</v>
      </c>
    </row>
    <row r="16" spans="1:52" ht="15.75" thickBot="1" x14ac:dyDescent="0.25">
      <c r="A16" s="426"/>
      <c r="B16" s="472"/>
      <c r="C16" s="145" t="s">
        <v>276</v>
      </c>
      <c r="D16" s="146"/>
      <c r="E16" s="147"/>
      <c r="F16" s="147"/>
      <c r="G16" s="148"/>
      <c r="H16" s="149"/>
      <c r="I16" s="150"/>
      <c r="J16" s="150"/>
      <c r="K16" s="151" t="s">
        <v>222</v>
      </c>
      <c r="L16" s="152"/>
      <c r="M16" s="153"/>
      <c r="N16" s="153" t="s">
        <v>222</v>
      </c>
      <c r="O16" s="154"/>
      <c r="P16" s="155"/>
      <c r="Q16" s="156"/>
      <c r="R16" s="156"/>
      <c r="S16" s="157"/>
      <c r="T16" s="158"/>
      <c r="U16" s="159" t="s">
        <v>222</v>
      </c>
      <c r="V16" s="159"/>
      <c r="W16" s="160"/>
      <c r="X16" s="161"/>
      <c r="Y16" s="162" t="s">
        <v>222</v>
      </c>
      <c r="Z16" s="162"/>
      <c r="AA16" s="163"/>
      <c r="AB16" s="164"/>
      <c r="AC16" s="165" t="s">
        <v>222</v>
      </c>
      <c r="AD16" s="165"/>
      <c r="AE16" s="166"/>
      <c r="AF16" s="149"/>
      <c r="AG16" s="150"/>
      <c r="AH16" s="150"/>
      <c r="AI16" s="151"/>
      <c r="AJ16" s="152"/>
      <c r="AK16" s="153"/>
      <c r="AL16" s="153" t="s">
        <v>222</v>
      </c>
      <c r="AM16" s="154"/>
      <c r="AN16" s="155"/>
      <c r="AO16" s="156"/>
      <c r="AP16" s="156"/>
      <c r="AQ16" s="157" t="s">
        <v>222</v>
      </c>
      <c r="AR16" s="158"/>
      <c r="AS16" s="159"/>
      <c r="AT16" s="159"/>
      <c r="AU16" s="160"/>
      <c r="AV16" s="144">
        <f t="shared" si="2"/>
        <v>0</v>
      </c>
      <c r="AW16" s="144">
        <f t="shared" si="2"/>
        <v>3</v>
      </c>
      <c r="AX16" s="144">
        <f t="shared" si="2"/>
        <v>2</v>
      </c>
      <c r="AY16" s="144">
        <f t="shared" si="2"/>
        <v>2</v>
      </c>
    </row>
    <row r="17" spans="1:51" ht="15.75" thickBot="1" x14ac:dyDescent="0.25">
      <c r="A17" s="426"/>
      <c r="B17" s="472"/>
      <c r="C17" s="145" t="s">
        <v>277</v>
      </c>
      <c r="D17" s="146"/>
      <c r="E17" s="147"/>
      <c r="F17" s="147"/>
      <c r="G17" s="148"/>
      <c r="H17" s="149"/>
      <c r="I17" s="150"/>
      <c r="J17" s="150"/>
      <c r="K17" s="151" t="s">
        <v>222</v>
      </c>
      <c r="L17" s="152"/>
      <c r="M17" s="153"/>
      <c r="N17" s="153" t="s">
        <v>222</v>
      </c>
      <c r="O17" s="154"/>
      <c r="P17" s="155"/>
      <c r="Q17" s="156"/>
      <c r="R17" s="156"/>
      <c r="S17" s="157"/>
      <c r="T17" s="158" t="s">
        <v>222</v>
      </c>
      <c r="U17" s="159"/>
      <c r="V17" s="159"/>
      <c r="W17" s="160"/>
      <c r="X17" s="161"/>
      <c r="Y17" s="162" t="s">
        <v>222</v>
      </c>
      <c r="Z17" s="162"/>
      <c r="AA17" s="163"/>
      <c r="AB17" s="164"/>
      <c r="AC17" s="165" t="s">
        <v>222</v>
      </c>
      <c r="AD17" s="165"/>
      <c r="AE17" s="166"/>
      <c r="AF17" s="149"/>
      <c r="AG17" s="150"/>
      <c r="AH17" s="150"/>
      <c r="AI17" s="151"/>
      <c r="AJ17" s="152"/>
      <c r="AK17" s="153" t="s">
        <v>222</v>
      </c>
      <c r="AL17" s="153"/>
      <c r="AM17" s="154"/>
      <c r="AN17" s="155"/>
      <c r="AO17" s="156"/>
      <c r="AP17" s="156"/>
      <c r="AQ17" s="157" t="s">
        <v>222</v>
      </c>
      <c r="AR17" s="158"/>
      <c r="AS17" s="159"/>
      <c r="AT17" s="159"/>
      <c r="AU17" s="160"/>
      <c r="AV17" s="144">
        <f t="shared" si="2"/>
        <v>1</v>
      </c>
      <c r="AW17" s="168">
        <f t="shared" si="2"/>
        <v>3</v>
      </c>
      <c r="AX17" s="144">
        <f t="shared" si="2"/>
        <v>1</v>
      </c>
      <c r="AY17" s="144">
        <f t="shared" si="2"/>
        <v>2</v>
      </c>
    </row>
    <row r="18" spans="1:51" ht="15.75" thickBot="1" x14ac:dyDescent="0.25">
      <c r="A18" s="426"/>
      <c r="B18" s="472"/>
      <c r="C18" s="169" t="s">
        <v>278</v>
      </c>
      <c r="D18" s="97"/>
      <c r="E18" s="98"/>
      <c r="F18" s="98"/>
      <c r="G18" s="99"/>
      <c r="H18" s="170"/>
      <c r="I18" s="171"/>
      <c r="J18" s="171"/>
      <c r="K18" s="172" t="s">
        <v>222</v>
      </c>
      <c r="L18" s="173"/>
      <c r="M18" s="174"/>
      <c r="N18" s="174" t="s">
        <v>222</v>
      </c>
      <c r="O18" s="175"/>
      <c r="P18" s="176"/>
      <c r="Q18" s="177"/>
      <c r="R18" s="177"/>
      <c r="S18" s="178"/>
      <c r="T18" s="179"/>
      <c r="U18" s="180" t="s">
        <v>222</v>
      </c>
      <c r="V18" s="180"/>
      <c r="W18" s="181"/>
      <c r="X18" s="182"/>
      <c r="Y18" s="183" t="s">
        <v>222</v>
      </c>
      <c r="Z18" s="183"/>
      <c r="AA18" s="184"/>
      <c r="AB18" s="185"/>
      <c r="AC18" s="186"/>
      <c r="AD18" s="186" t="s">
        <v>222</v>
      </c>
      <c r="AE18" s="187"/>
      <c r="AF18" s="170"/>
      <c r="AG18" s="171"/>
      <c r="AH18" s="171"/>
      <c r="AI18" s="172"/>
      <c r="AJ18" s="173"/>
      <c r="AK18" s="174"/>
      <c r="AL18" s="174" t="s">
        <v>222</v>
      </c>
      <c r="AM18" s="175"/>
      <c r="AN18" s="176"/>
      <c r="AO18" s="177"/>
      <c r="AP18" s="177"/>
      <c r="AQ18" s="178" t="s">
        <v>222</v>
      </c>
      <c r="AR18" s="179"/>
      <c r="AS18" s="180"/>
      <c r="AT18" s="180"/>
      <c r="AU18" s="181"/>
      <c r="AV18" s="144">
        <f t="shared" si="2"/>
        <v>0</v>
      </c>
      <c r="AW18" s="144">
        <f t="shared" si="2"/>
        <v>2</v>
      </c>
      <c r="AX18" s="144">
        <f t="shared" si="2"/>
        <v>3</v>
      </c>
      <c r="AY18" s="144">
        <f t="shared" si="2"/>
        <v>2</v>
      </c>
    </row>
    <row r="19" spans="1:51" ht="15.75" thickBot="1" x14ac:dyDescent="0.25">
      <c r="A19" s="426"/>
      <c r="B19" s="189" t="s">
        <v>273</v>
      </c>
      <c r="C19" s="231" t="str">
        <f>B14</f>
        <v>GESTION ESTRATEGICA</v>
      </c>
      <c r="D19" s="311">
        <f t="shared" ref="D19:AU19" si="3">COUNT(D14:D18)+COUNTIFS(D14:D18,"X")</f>
        <v>0</v>
      </c>
      <c r="E19" s="190">
        <f t="shared" si="3"/>
        <v>0</v>
      </c>
      <c r="F19" s="190">
        <f t="shared" si="3"/>
        <v>0</v>
      </c>
      <c r="G19" s="191">
        <f t="shared" si="3"/>
        <v>0</v>
      </c>
      <c r="H19" s="192">
        <f t="shared" si="3"/>
        <v>0</v>
      </c>
      <c r="I19" s="193">
        <f t="shared" si="3"/>
        <v>0</v>
      </c>
      <c r="J19" s="193">
        <f t="shared" si="3"/>
        <v>0</v>
      </c>
      <c r="K19" s="194">
        <f t="shared" si="3"/>
        <v>5</v>
      </c>
      <c r="L19" s="195">
        <f t="shared" si="3"/>
        <v>0</v>
      </c>
      <c r="M19" s="196">
        <f t="shared" si="3"/>
        <v>2</v>
      </c>
      <c r="N19" s="196">
        <f t="shared" si="3"/>
        <v>3</v>
      </c>
      <c r="O19" s="197">
        <f t="shared" si="3"/>
        <v>0</v>
      </c>
      <c r="P19" s="198">
        <f t="shared" si="3"/>
        <v>0</v>
      </c>
      <c r="Q19" s="199">
        <f t="shared" si="3"/>
        <v>0</v>
      </c>
      <c r="R19" s="199">
        <f t="shared" si="3"/>
        <v>0</v>
      </c>
      <c r="S19" s="200">
        <f t="shared" si="3"/>
        <v>0</v>
      </c>
      <c r="T19" s="201">
        <f t="shared" si="3"/>
        <v>1</v>
      </c>
      <c r="U19" s="202">
        <f t="shared" si="3"/>
        <v>4</v>
      </c>
      <c r="V19" s="202">
        <f t="shared" si="3"/>
        <v>0</v>
      </c>
      <c r="W19" s="203">
        <f t="shared" si="3"/>
        <v>0</v>
      </c>
      <c r="X19" s="204">
        <f t="shared" si="3"/>
        <v>0</v>
      </c>
      <c r="Y19" s="205">
        <f t="shared" si="3"/>
        <v>5</v>
      </c>
      <c r="Z19" s="205">
        <f t="shared" si="3"/>
        <v>0</v>
      </c>
      <c r="AA19" s="206">
        <f t="shared" si="3"/>
        <v>0</v>
      </c>
      <c r="AB19" s="207">
        <f t="shared" si="3"/>
        <v>0</v>
      </c>
      <c r="AC19" s="207">
        <f t="shared" si="3"/>
        <v>3</v>
      </c>
      <c r="AD19" s="207">
        <f t="shared" si="3"/>
        <v>2</v>
      </c>
      <c r="AE19" s="207">
        <f t="shared" si="3"/>
        <v>0</v>
      </c>
      <c r="AF19" s="192">
        <f t="shared" si="3"/>
        <v>0</v>
      </c>
      <c r="AG19" s="193">
        <f t="shared" si="3"/>
        <v>0</v>
      </c>
      <c r="AH19" s="193">
        <f t="shared" si="3"/>
        <v>0</v>
      </c>
      <c r="AI19" s="194">
        <f t="shared" si="3"/>
        <v>0</v>
      </c>
      <c r="AJ19" s="195">
        <f t="shared" si="3"/>
        <v>0</v>
      </c>
      <c r="AK19" s="196">
        <f t="shared" si="3"/>
        <v>2</v>
      </c>
      <c r="AL19" s="196">
        <f t="shared" si="3"/>
        <v>3</v>
      </c>
      <c r="AM19" s="197">
        <f t="shared" si="3"/>
        <v>0</v>
      </c>
      <c r="AN19" s="198">
        <f t="shared" si="3"/>
        <v>0</v>
      </c>
      <c r="AO19" s="199">
        <f t="shared" si="3"/>
        <v>0</v>
      </c>
      <c r="AP19" s="199">
        <f t="shared" si="3"/>
        <v>0</v>
      </c>
      <c r="AQ19" s="200">
        <f t="shared" si="3"/>
        <v>5</v>
      </c>
      <c r="AR19" s="201">
        <f t="shared" si="3"/>
        <v>0</v>
      </c>
      <c r="AS19" s="202">
        <f t="shared" si="3"/>
        <v>0</v>
      </c>
      <c r="AT19" s="202">
        <f t="shared" si="3"/>
        <v>0</v>
      </c>
      <c r="AU19" s="203">
        <f t="shared" si="3"/>
        <v>0</v>
      </c>
      <c r="AV19" s="208">
        <f>AV18+AV17+AV16+AV15+AV14</f>
        <v>1</v>
      </c>
      <c r="AW19" s="208">
        <f>AW18+AW17+AW16+AW15+AW14</f>
        <v>16</v>
      </c>
      <c r="AX19" s="208">
        <f>AX18+AX17+AX16+AX15+AX14</f>
        <v>8</v>
      </c>
      <c r="AY19" s="208">
        <f>AY18+AY17+AY16+AY15+AY14</f>
        <v>10</v>
      </c>
    </row>
    <row r="20" spans="1:51" ht="15.75" thickBot="1" x14ac:dyDescent="0.25">
      <c r="A20" s="426"/>
      <c r="B20" s="472" t="s">
        <v>57</v>
      </c>
      <c r="C20" s="209" t="s">
        <v>61</v>
      </c>
      <c r="D20" s="210"/>
      <c r="E20" s="211"/>
      <c r="F20" s="211"/>
      <c r="G20" s="212"/>
      <c r="H20" s="213"/>
      <c r="I20" s="214"/>
      <c r="J20" s="214"/>
      <c r="K20" s="215" t="s">
        <v>222</v>
      </c>
      <c r="L20" s="216"/>
      <c r="M20" s="217" t="s">
        <v>222</v>
      </c>
      <c r="N20" s="217"/>
      <c r="O20" s="218"/>
      <c r="P20" s="219"/>
      <c r="Q20" s="220"/>
      <c r="R20" s="220"/>
      <c r="S20" s="221"/>
      <c r="T20" s="222" t="s">
        <v>222</v>
      </c>
      <c r="U20" s="223"/>
      <c r="V20" s="223"/>
      <c r="W20" s="224"/>
      <c r="X20" s="225"/>
      <c r="Y20" s="226"/>
      <c r="Z20" s="226" t="s">
        <v>222</v>
      </c>
      <c r="AA20" s="227"/>
      <c r="AB20" s="228"/>
      <c r="AC20" s="229"/>
      <c r="AD20" s="229" t="s">
        <v>222</v>
      </c>
      <c r="AE20" s="230"/>
      <c r="AF20" s="213"/>
      <c r="AG20" s="214"/>
      <c r="AH20" s="214"/>
      <c r="AI20" s="215"/>
      <c r="AJ20" s="216"/>
      <c r="AK20" s="217"/>
      <c r="AL20" s="217" t="s">
        <v>222</v>
      </c>
      <c r="AM20" s="218"/>
      <c r="AN20" s="219"/>
      <c r="AO20" s="220"/>
      <c r="AP20" s="220"/>
      <c r="AQ20" s="221" t="s">
        <v>222</v>
      </c>
      <c r="AR20" s="222"/>
      <c r="AS20" s="223"/>
      <c r="AT20" s="223"/>
      <c r="AU20" s="224"/>
      <c r="AV20" s="144">
        <f t="shared" ref="AV20:AY27" si="4">COUNTA(D20,H20,L20,P20,T20,X20,AB20,AF20,AJ20,AN20,AR20)</f>
        <v>1</v>
      </c>
      <c r="AW20" s="144">
        <f t="shared" si="4"/>
        <v>1</v>
      </c>
      <c r="AX20" s="144">
        <f t="shared" si="4"/>
        <v>3</v>
      </c>
      <c r="AY20" s="144">
        <f t="shared" si="4"/>
        <v>2</v>
      </c>
    </row>
    <row r="21" spans="1:51" ht="15.75" thickBot="1" x14ac:dyDescent="0.25">
      <c r="A21" s="426"/>
      <c r="B21" s="472"/>
      <c r="C21" s="145" t="s">
        <v>62</v>
      </c>
      <c r="D21" s="146"/>
      <c r="E21" s="147"/>
      <c r="F21" s="147"/>
      <c r="G21" s="148"/>
      <c r="H21" s="149"/>
      <c r="I21" s="150"/>
      <c r="J21" s="150"/>
      <c r="K21" s="151" t="s">
        <v>222</v>
      </c>
      <c r="L21" s="152"/>
      <c r="M21" s="153" t="s">
        <v>222</v>
      </c>
      <c r="N21" s="153"/>
      <c r="O21" s="154"/>
      <c r="P21" s="155"/>
      <c r="Q21" s="156"/>
      <c r="R21" s="156"/>
      <c r="S21" s="157"/>
      <c r="T21" s="158" t="s">
        <v>222</v>
      </c>
      <c r="U21" s="159"/>
      <c r="V21" s="159"/>
      <c r="W21" s="160"/>
      <c r="X21" s="161"/>
      <c r="Y21" s="162" t="s">
        <v>222</v>
      </c>
      <c r="Z21" s="162"/>
      <c r="AA21" s="163"/>
      <c r="AB21" s="164"/>
      <c r="AC21" s="165"/>
      <c r="AD21" s="165" t="s">
        <v>222</v>
      </c>
      <c r="AE21" s="166"/>
      <c r="AF21" s="149"/>
      <c r="AG21" s="150"/>
      <c r="AH21" s="150"/>
      <c r="AI21" s="151"/>
      <c r="AJ21" s="152"/>
      <c r="AK21" s="153"/>
      <c r="AL21" s="153" t="s">
        <v>222</v>
      </c>
      <c r="AM21" s="154"/>
      <c r="AN21" s="155"/>
      <c r="AO21" s="156"/>
      <c r="AP21" s="156"/>
      <c r="AQ21" s="157" t="s">
        <v>222</v>
      </c>
      <c r="AR21" s="158"/>
      <c r="AS21" s="159"/>
      <c r="AT21" s="159"/>
      <c r="AU21" s="160"/>
      <c r="AV21" s="144">
        <f t="shared" si="4"/>
        <v>1</v>
      </c>
      <c r="AW21" s="168">
        <f t="shared" si="4"/>
        <v>2</v>
      </c>
      <c r="AX21" s="144">
        <f t="shared" si="4"/>
        <v>2</v>
      </c>
      <c r="AY21" s="144">
        <f t="shared" si="4"/>
        <v>2</v>
      </c>
    </row>
    <row r="22" spans="1:51" ht="15.75" thickBot="1" x14ac:dyDescent="0.25">
      <c r="A22" s="426"/>
      <c r="B22" s="472"/>
      <c r="C22" s="145" t="s">
        <v>63</v>
      </c>
      <c r="D22" s="146"/>
      <c r="E22" s="147"/>
      <c r="F22" s="147"/>
      <c r="G22" s="148"/>
      <c r="H22" s="149"/>
      <c r="I22" s="150"/>
      <c r="J22" s="150"/>
      <c r="K22" s="151" t="s">
        <v>222</v>
      </c>
      <c r="L22" s="152"/>
      <c r="M22" s="153"/>
      <c r="N22" s="153" t="s">
        <v>222</v>
      </c>
      <c r="O22" s="154"/>
      <c r="P22" s="155"/>
      <c r="Q22" s="156"/>
      <c r="R22" s="156"/>
      <c r="S22" s="157"/>
      <c r="T22" s="158" t="s">
        <v>222</v>
      </c>
      <c r="U22" s="159"/>
      <c r="V22" s="159"/>
      <c r="W22" s="160"/>
      <c r="X22" s="161"/>
      <c r="Y22" s="162"/>
      <c r="Z22" s="162" t="s">
        <v>222</v>
      </c>
      <c r="AA22" s="163"/>
      <c r="AB22" s="164"/>
      <c r="AC22" s="165"/>
      <c r="AD22" s="165" t="s">
        <v>222</v>
      </c>
      <c r="AE22" s="166"/>
      <c r="AF22" s="149"/>
      <c r="AG22" s="150"/>
      <c r="AH22" s="150"/>
      <c r="AI22" s="151"/>
      <c r="AJ22" s="152"/>
      <c r="AK22" s="153"/>
      <c r="AL22" s="153" t="s">
        <v>222</v>
      </c>
      <c r="AM22" s="154"/>
      <c r="AN22" s="155"/>
      <c r="AO22" s="156"/>
      <c r="AP22" s="156"/>
      <c r="AQ22" s="157" t="s">
        <v>222</v>
      </c>
      <c r="AR22" s="158"/>
      <c r="AS22" s="159"/>
      <c r="AT22" s="159"/>
      <c r="AU22" s="160"/>
      <c r="AV22" s="144">
        <f t="shared" si="4"/>
        <v>1</v>
      </c>
      <c r="AW22" s="144">
        <f t="shared" si="4"/>
        <v>0</v>
      </c>
      <c r="AX22" s="144">
        <f t="shared" si="4"/>
        <v>4</v>
      </c>
      <c r="AY22" s="144">
        <f t="shared" si="4"/>
        <v>2</v>
      </c>
    </row>
    <row r="23" spans="1:51" ht="15.75" thickBot="1" x14ac:dyDescent="0.25">
      <c r="A23" s="426"/>
      <c r="B23" s="472"/>
      <c r="C23" s="145" t="s">
        <v>279</v>
      </c>
      <c r="D23" s="146"/>
      <c r="E23" s="147"/>
      <c r="F23" s="147"/>
      <c r="G23" s="148"/>
      <c r="H23" s="149" t="s">
        <v>222</v>
      </c>
      <c r="I23" s="150"/>
      <c r="J23" s="150"/>
      <c r="K23" s="151"/>
      <c r="L23" s="152" t="s">
        <v>222</v>
      </c>
      <c r="M23" s="153"/>
      <c r="N23" s="153"/>
      <c r="O23" s="154"/>
      <c r="P23" s="155"/>
      <c r="Q23" s="156"/>
      <c r="R23" s="156"/>
      <c r="S23" s="157"/>
      <c r="T23" s="158" t="s">
        <v>222</v>
      </c>
      <c r="U23" s="159"/>
      <c r="V23" s="159"/>
      <c r="W23" s="160"/>
      <c r="X23" s="161"/>
      <c r="Y23" s="162" t="s">
        <v>222</v>
      </c>
      <c r="Z23" s="162"/>
      <c r="AA23" s="163"/>
      <c r="AB23" s="164" t="s">
        <v>222</v>
      </c>
      <c r="AC23" s="165"/>
      <c r="AD23" s="165"/>
      <c r="AE23" s="166"/>
      <c r="AF23" s="149"/>
      <c r="AG23" s="150"/>
      <c r="AH23" s="150"/>
      <c r="AI23" s="151"/>
      <c r="AJ23" s="152"/>
      <c r="AK23" s="153"/>
      <c r="AL23" s="153" t="s">
        <v>222</v>
      </c>
      <c r="AM23" s="154"/>
      <c r="AN23" s="155"/>
      <c r="AO23" s="156"/>
      <c r="AP23" s="156"/>
      <c r="AQ23" s="157" t="s">
        <v>222</v>
      </c>
      <c r="AR23" s="158"/>
      <c r="AS23" s="159"/>
      <c r="AT23" s="159"/>
      <c r="AU23" s="160"/>
      <c r="AV23" s="168">
        <f t="shared" si="4"/>
        <v>4</v>
      </c>
      <c r="AW23" s="168">
        <f t="shared" si="4"/>
        <v>1</v>
      </c>
      <c r="AX23" s="144">
        <f t="shared" si="4"/>
        <v>1</v>
      </c>
      <c r="AY23" s="144">
        <f t="shared" si="4"/>
        <v>1</v>
      </c>
    </row>
    <row r="24" spans="1:51" ht="15.75" thickBot="1" x14ac:dyDescent="0.25">
      <c r="A24" s="426"/>
      <c r="B24" s="472"/>
      <c r="C24" s="145" t="s">
        <v>118</v>
      </c>
      <c r="D24" s="146"/>
      <c r="E24" s="147"/>
      <c r="F24" s="147"/>
      <c r="G24" s="148"/>
      <c r="H24" s="149"/>
      <c r="I24" s="150"/>
      <c r="J24" s="150" t="s">
        <v>222</v>
      </c>
      <c r="K24" s="151"/>
      <c r="L24" s="152"/>
      <c r="M24" s="153" t="s">
        <v>222</v>
      </c>
      <c r="N24" s="153"/>
      <c r="O24" s="154"/>
      <c r="P24" s="155"/>
      <c r="Q24" s="156"/>
      <c r="R24" s="156"/>
      <c r="S24" s="157"/>
      <c r="T24" s="158"/>
      <c r="U24" s="159"/>
      <c r="V24" s="159" t="s">
        <v>222</v>
      </c>
      <c r="W24" s="160"/>
      <c r="X24" s="161"/>
      <c r="Y24" s="162"/>
      <c r="Z24" s="162" t="s">
        <v>222</v>
      </c>
      <c r="AA24" s="163"/>
      <c r="AB24" s="164"/>
      <c r="AC24" s="165"/>
      <c r="AD24" s="165" t="s">
        <v>222</v>
      </c>
      <c r="AE24" s="166"/>
      <c r="AF24" s="149"/>
      <c r="AG24" s="150"/>
      <c r="AH24" s="150"/>
      <c r="AI24" s="151"/>
      <c r="AJ24" s="152"/>
      <c r="AK24" s="153" t="s">
        <v>222</v>
      </c>
      <c r="AL24" s="153"/>
      <c r="AM24" s="154"/>
      <c r="AN24" s="155"/>
      <c r="AO24" s="156"/>
      <c r="AP24" s="156" t="s">
        <v>222</v>
      </c>
      <c r="AQ24" s="157"/>
      <c r="AR24" s="158"/>
      <c r="AS24" s="159"/>
      <c r="AT24" s="159"/>
      <c r="AU24" s="160"/>
      <c r="AV24" s="144">
        <f t="shared" si="4"/>
        <v>0</v>
      </c>
      <c r="AW24" s="168">
        <f t="shared" si="4"/>
        <v>2</v>
      </c>
      <c r="AX24" s="144">
        <f t="shared" si="4"/>
        <v>5</v>
      </c>
      <c r="AY24" s="144">
        <f t="shared" si="4"/>
        <v>0</v>
      </c>
    </row>
    <row r="25" spans="1:51" ht="15.75" thickBot="1" x14ac:dyDescent="0.25">
      <c r="A25" s="426"/>
      <c r="B25" s="472"/>
      <c r="C25" s="145" t="s">
        <v>280</v>
      </c>
      <c r="D25" s="146"/>
      <c r="E25" s="147"/>
      <c r="F25" s="147"/>
      <c r="G25" s="148"/>
      <c r="H25" s="149"/>
      <c r="I25" s="150"/>
      <c r="J25" s="150" t="s">
        <v>222</v>
      </c>
      <c r="K25" s="151"/>
      <c r="L25" s="152"/>
      <c r="M25" s="153" t="s">
        <v>222</v>
      </c>
      <c r="N25" s="153"/>
      <c r="O25" s="154"/>
      <c r="P25" s="155"/>
      <c r="Q25" s="156"/>
      <c r="R25" s="156"/>
      <c r="S25" s="157"/>
      <c r="T25" s="158"/>
      <c r="U25" s="159" t="s">
        <v>222</v>
      </c>
      <c r="V25" s="159"/>
      <c r="W25" s="160"/>
      <c r="X25" s="161"/>
      <c r="Y25" s="162" t="s">
        <v>222</v>
      </c>
      <c r="Z25" s="162"/>
      <c r="AA25" s="163"/>
      <c r="AB25" s="164"/>
      <c r="AC25" s="165"/>
      <c r="AD25" s="165" t="s">
        <v>222</v>
      </c>
      <c r="AE25" s="166"/>
      <c r="AF25" s="149"/>
      <c r="AG25" s="150"/>
      <c r="AH25" s="150"/>
      <c r="AI25" s="151"/>
      <c r="AJ25" s="152"/>
      <c r="AK25" s="153"/>
      <c r="AL25" s="153"/>
      <c r="AM25" s="154" t="s">
        <v>222</v>
      </c>
      <c r="AN25" s="155"/>
      <c r="AO25" s="156"/>
      <c r="AP25" s="156"/>
      <c r="AQ25" s="157" t="s">
        <v>222</v>
      </c>
      <c r="AR25" s="158"/>
      <c r="AS25" s="159"/>
      <c r="AT25" s="159"/>
      <c r="AU25" s="160"/>
      <c r="AV25" s="144">
        <f t="shared" si="4"/>
        <v>0</v>
      </c>
      <c r="AW25" s="168">
        <f t="shared" si="4"/>
        <v>3</v>
      </c>
      <c r="AX25" s="144">
        <f t="shared" si="4"/>
        <v>2</v>
      </c>
      <c r="AY25" s="144">
        <f t="shared" si="4"/>
        <v>2</v>
      </c>
    </row>
    <row r="26" spans="1:51" ht="15.75" thickBot="1" x14ac:dyDescent="0.25">
      <c r="A26" s="426"/>
      <c r="B26" s="472"/>
      <c r="C26" s="145" t="s">
        <v>119</v>
      </c>
      <c r="D26" s="146"/>
      <c r="E26" s="147"/>
      <c r="F26" s="147"/>
      <c r="G26" s="148"/>
      <c r="H26" s="149"/>
      <c r="I26" s="150"/>
      <c r="J26" s="150"/>
      <c r="K26" s="151" t="s">
        <v>222</v>
      </c>
      <c r="L26" s="152"/>
      <c r="M26" s="153" t="s">
        <v>222</v>
      </c>
      <c r="N26" s="153"/>
      <c r="O26" s="154"/>
      <c r="P26" s="155"/>
      <c r="Q26" s="156"/>
      <c r="R26" s="156"/>
      <c r="S26" s="157"/>
      <c r="T26" s="158"/>
      <c r="U26" s="159" t="s">
        <v>222</v>
      </c>
      <c r="V26" s="159"/>
      <c r="W26" s="160"/>
      <c r="X26" s="161"/>
      <c r="Y26" s="162" t="s">
        <v>222</v>
      </c>
      <c r="Z26" s="162"/>
      <c r="AA26" s="163"/>
      <c r="AB26" s="164"/>
      <c r="AC26" s="165" t="s">
        <v>222</v>
      </c>
      <c r="AD26" s="165"/>
      <c r="AE26" s="166"/>
      <c r="AF26" s="149"/>
      <c r="AG26" s="150"/>
      <c r="AH26" s="150"/>
      <c r="AI26" s="151"/>
      <c r="AJ26" s="152"/>
      <c r="AK26" s="153"/>
      <c r="AL26" s="153" t="s">
        <v>222</v>
      </c>
      <c r="AM26" s="154"/>
      <c r="AN26" s="155"/>
      <c r="AO26" s="156" t="s">
        <v>222</v>
      </c>
      <c r="AP26" s="156"/>
      <c r="AQ26" s="157"/>
      <c r="AR26" s="158"/>
      <c r="AS26" s="159"/>
      <c r="AT26" s="159"/>
      <c r="AU26" s="160"/>
      <c r="AV26" s="144">
        <f t="shared" si="4"/>
        <v>0</v>
      </c>
      <c r="AW26" s="168">
        <f t="shared" si="4"/>
        <v>5</v>
      </c>
      <c r="AX26" s="144">
        <f t="shared" si="4"/>
        <v>1</v>
      </c>
      <c r="AY26" s="144">
        <f t="shared" si="4"/>
        <v>1</v>
      </c>
    </row>
    <row r="27" spans="1:51" ht="15.75" thickBot="1" x14ac:dyDescent="0.25">
      <c r="A27" s="426"/>
      <c r="B27" s="472"/>
      <c r="C27" s="169" t="s">
        <v>281</v>
      </c>
      <c r="D27" s="97"/>
      <c r="E27" s="98"/>
      <c r="F27" s="98"/>
      <c r="G27" s="99"/>
      <c r="H27" s="170"/>
      <c r="I27" s="171" t="s">
        <v>222</v>
      </c>
      <c r="J27" s="171"/>
      <c r="K27" s="172"/>
      <c r="L27" s="173" t="s">
        <v>222</v>
      </c>
      <c r="M27" s="174"/>
      <c r="N27" s="174"/>
      <c r="O27" s="175"/>
      <c r="P27" s="176"/>
      <c r="Q27" s="177"/>
      <c r="R27" s="177"/>
      <c r="S27" s="178"/>
      <c r="T27" s="179" t="s">
        <v>222</v>
      </c>
      <c r="U27" s="180"/>
      <c r="V27" s="180"/>
      <c r="W27" s="181"/>
      <c r="X27" s="182"/>
      <c r="Y27" s="183" t="s">
        <v>222</v>
      </c>
      <c r="Z27" s="183"/>
      <c r="AA27" s="184"/>
      <c r="AB27" s="185"/>
      <c r="AC27" s="186" t="s">
        <v>222</v>
      </c>
      <c r="AD27" s="186"/>
      <c r="AE27" s="187"/>
      <c r="AF27" s="170"/>
      <c r="AG27" s="171"/>
      <c r="AH27" s="171"/>
      <c r="AI27" s="172"/>
      <c r="AJ27" s="173"/>
      <c r="AK27" s="174"/>
      <c r="AL27" s="174" t="s">
        <v>222</v>
      </c>
      <c r="AM27" s="175"/>
      <c r="AN27" s="176"/>
      <c r="AO27" s="177"/>
      <c r="AP27" s="177"/>
      <c r="AQ27" s="178" t="s">
        <v>222</v>
      </c>
      <c r="AR27" s="179"/>
      <c r="AS27" s="180"/>
      <c r="AT27" s="180"/>
      <c r="AU27" s="181"/>
      <c r="AV27" s="168">
        <f t="shared" si="4"/>
        <v>2</v>
      </c>
      <c r="AW27" s="168">
        <f t="shared" si="4"/>
        <v>3</v>
      </c>
      <c r="AX27" s="144">
        <f t="shared" si="4"/>
        <v>1</v>
      </c>
      <c r="AY27" s="144">
        <f t="shared" si="4"/>
        <v>1</v>
      </c>
    </row>
    <row r="28" spans="1:51" ht="15.75" thickBot="1" x14ac:dyDescent="0.25">
      <c r="A28" s="427"/>
      <c r="B28" s="189" t="s">
        <v>273</v>
      </c>
      <c r="C28" s="231" t="str">
        <f>B20</f>
        <v>GOBIERNO ESCOLAR</v>
      </c>
      <c r="D28" s="311">
        <f t="shared" ref="D28:AU28" si="5">COUNT(D20:D27)+COUNTIFS(D20:D27,"X")</f>
        <v>0</v>
      </c>
      <c r="E28" s="190">
        <f t="shared" si="5"/>
        <v>0</v>
      </c>
      <c r="F28" s="190">
        <f t="shared" si="5"/>
        <v>0</v>
      </c>
      <c r="G28" s="191">
        <f t="shared" si="5"/>
        <v>0</v>
      </c>
      <c r="H28" s="192">
        <f t="shared" si="5"/>
        <v>1</v>
      </c>
      <c r="I28" s="193">
        <f t="shared" si="5"/>
        <v>1</v>
      </c>
      <c r="J28" s="193">
        <f t="shared" si="5"/>
        <v>2</v>
      </c>
      <c r="K28" s="194">
        <f t="shared" si="5"/>
        <v>4</v>
      </c>
      <c r="L28" s="195">
        <f t="shared" si="5"/>
        <v>2</v>
      </c>
      <c r="M28" s="196">
        <f t="shared" si="5"/>
        <v>5</v>
      </c>
      <c r="N28" s="196">
        <f t="shared" si="5"/>
        <v>1</v>
      </c>
      <c r="O28" s="197">
        <f t="shared" si="5"/>
        <v>0</v>
      </c>
      <c r="P28" s="198">
        <f t="shared" si="5"/>
        <v>0</v>
      </c>
      <c r="Q28" s="199">
        <f t="shared" si="5"/>
        <v>0</v>
      </c>
      <c r="R28" s="199">
        <f t="shared" si="5"/>
        <v>0</v>
      </c>
      <c r="S28" s="200">
        <f t="shared" si="5"/>
        <v>0</v>
      </c>
      <c r="T28" s="201">
        <f t="shared" si="5"/>
        <v>5</v>
      </c>
      <c r="U28" s="202">
        <f t="shared" si="5"/>
        <v>2</v>
      </c>
      <c r="V28" s="202">
        <f t="shared" si="5"/>
        <v>1</v>
      </c>
      <c r="W28" s="203">
        <f t="shared" si="5"/>
        <v>0</v>
      </c>
      <c r="X28" s="204">
        <f t="shared" si="5"/>
        <v>0</v>
      </c>
      <c r="Y28" s="205">
        <f t="shared" si="5"/>
        <v>5</v>
      </c>
      <c r="Z28" s="205">
        <f t="shared" si="5"/>
        <v>3</v>
      </c>
      <c r="AA28" s="206">
        <f t="shared" si="5"/>
        <v>0</v>
      </c>
      <c r="AB28" s="207">
        <f t="shared" si="5"/>
        <v>1</v>
      </c>
      <c r="AC28" s="207">
        <f t="shared" si="5"/>
        <v>2</v>
      </c>
      <c r="AD28" s="207">
        <f t="shared" si="5"/>
        <v>5</v>
      </c>
      <c r="AE28" s="207">
        <f t="shared" si="5"/>
        <v>0</v>
      </c>
      <c r="AF28" s="192">
        <f t="shared" si="5"/>
        <v>0</v>
      </c>
      <c r="AG28" s="193">
        <f t="shared" si="5"/>
        <v>0</v>
      </c>
      <c r="AH28" s="193">
        <f t="shared" si="5"/>
        <v>0</v>
      </c>
      <c r="AI28" s="194">
        <f t="shared" si="5"/>
        <v>0</v>
      </c>
      <c r="AJ28" s="195">
        <f t="shared" si="5"/>
        <v>0</v>
      </c>
      <c r="AK28" s="196">
        <f t="shared" si="5"/>
        <v>1</v>
      </c>
      <c r="AL28" s="196">
        <f t="shared" si="5"/>
        <v>6</v>
      </c>
      <c r="AM28" s="197">
        <f t="shared" si="5"/>
        <v>1</v>
      </c>
      <c r="AN28" s="198">
        <f t="shared" si="5"/>
        <v>0</v>
      </c>
      <c r="AO28" s="199">
        <f t="shared" si="5"/>
        <v>1</v>
      </c>
      <c r="AP28" s="199">
        <f t="shared" si="5"/>
        <v>1</v>
      </c>
      <c r="AQ28" s="200">
        <f t="shared" si="5"/>
        <v>6</v>
      </c>
      <c r="AR28" s="201">
        <f t="shared" si="5"/>
        <v>0</v>
      </c>
      <c r="AS28" s="202">
        <f t="shared" si="5"/>
        <v>0</v>
      </c>
      <c r="AT28" s="202">
        <f t="shared" si="5"/>
        <v>0</v>
      </c>
      <c r="AU28" s="203">
        <f t="shared" si="5"/>
        <v>0</v>
      </c>
      <c r="AV28" s="208">
        <f>AV27+AV26+AV25+AV24+AV23+AV21+AV22+AV20</f>
        <v>9</v>
      </c>
      <c r="AW28" s="208">
        <f>AW27+AW26+AW25+AW24+AW23+AW21+AW22+AW20</f>
        <v>17</v>
      </c>
      <c r="AX28" s="208">
        <f>AX27+AX26+AX25+AX24+AX23+AX21+AX22+AX20</f>
        <v>19</v>
      </c>
      <c r="AY28" s="208">
        <f>AY27+AY26+AY25+AY24+AY23+AY21+AY22+AY20</f>
        <v>11</v>
      </c>
    </row>
    <row r="29" spans="1:51" ht="15.75" thickBot="1" x14ac:dyDescent="0.25">
      <c r="A29" s="425" t="s">
        <v>268</v>
      </c>
      <c r="B29" s="471" t="s">
        <v>93</v>
      </c>
      <c r="C29" s="121" t="s">
        <v>64</v>
      </c>
      <c r="D29" s="122"/>
      <c r="E29" s="123"/>
      <c r="F29" s="123"/>
      <c r="G29" s="124"/>
      <c r="H29" s="213"/>
      <c r="I29" s="214"/>
      <c r="J29" s="214"/>
      <c r="K29" s="215" t="s">
        <v>222</v>
      </c>
      <c r="L29" s="216"/>
      <c r="M29" s="217"/>
      <c r="N29" s="217" t="s">
        <v>222</v>
      </c>
      <c r="O29" s="218"/>
      <c r="P29" s="219"/>
      <c r="Q29" s="220"/>
      <c r="R29" s="220"/>
      <c r="S29" s="221"/>
      <c r="T29" s="222" t="s">
        <v>222</v>
      </c>
      <c r="U29" s="223"/>
      <c r="V29" s="223"/>
      <c r="W29" s="224"/>
      <c r="X29" s="225" t="s">
        <v>222</v>
      </c>
      <c r="Y29" s="226"/>
      <c r="Z29" s="226"/>
      <c r="AA29" s="227"/>
      <c r="AB29" s="228"/>
      <c r="AC29" s="229" t="s">
        <v>222</v>
      </c>
      <c r="AD29" s="229"/>
      <c r="AE29" s="230"/>
      <c r="AF29" s="213"/>
      <c r="AG29" s="214"/>
      <c r="AH29" s="214"/>
      <c r="AI29" s="215"/>
      <c r="AJ29" s="232" t="s">
        <v>222</v>
      </c>
      <c r="AK29" s="217"/>
      <c r="AL29" s="217"/>
      <c r="AM29" s="218"/>
      <c r="AN29" s="219"/>
      <c r="AO29" s="220"/>
      <c r="AP29" s="220"/>
      <c r="AQ29" s="221" t="s">
        <v>222</v>
      </c>
      <c r="AR29" s="222"/>
      <c r="AS29" s="223"/>
      <c r="AT29" s="223"/>
      <c r="AU29" s="224"/>
      <c r="AV29" s="144">
        <f t="shared" ref="AV29:AY32" si="6">COUNTA(D29,H29,L29,P29,T29,X29,AB29,AF29,AJ29,AN29,AR29)</f>
        <v>3</v>
      </c>
      <c r="AW29" s="144">
        <f t="shared" si="6"/>
        <v>1</v>
      </c>
      <c r="AX29" s="144">
        <f t="shared" si="6"/>
        <v>1</v>
      </c>
      <c r="AY29" s="144">
        <f t="shared" si="6"/>
        <v>2</v>
      </c>
    </row>
    <row r="30" spans="1:51" ht="15.75" thickBot="1" x14ac:dyDescent="0.25">
      <c r="A30" s="426"/>
      <c r="B30" s="472"/>
      <c r="C30" s="145" t="s">
        <v>65</v>
      </c>
      <c r="D30" s="146"/>
      <c r="E30" s="147"/>
      <c r="F30" s="147"/>
      <c r="G30" s="148"/>
      <c r="H30" s="149"/>
      <c r="I30" s="150"/>
      <c r="J30" s="150"/>
      <c r="K30" s="151" t="s">
        <v>222</v>
      </c>
      <c r="L30" s="152"/>
      <c r="M30" s="153"/>
      <c r="N30" s="153" t="s">
        <v>222</v>
      </c>
      <c r="O30" s="154"/>
      <c r="P30" s="155"/>
      <c r="Q30" s="156"/>
      <c r="R30" s="156"/>
      <c r="S30" s="157"/>
      <c r="T30" s="158" t="s">
        <v>222</v>
      </c>
      <c r="U30" s="159"/>
      <c r="V30" s="159"/>
      <c r="W30" s="160"/>
      <c r="X30" s="161" t="s">
        <v>222</v>
      </c>
      <c r="Y30" s="162"/>
      <c r="Z30" s="162"/>
      <c r="AA30" s="163"/>
      <c r="AB30" s="164" t="s">
        <v>222</v>
      </c>
      <c r="AC30" s="165"/>
      <c r="AD30" s="165"/>
      <c r="AE30" s="166"/>
      <c r="AF30" s="149"/>
      <c r="AG30" s="150"/>
      <c r="AH30" s="150"/>
      <c r="AI30" s="151"/>
      <c r="AJ30" s="167" t="s">
        <v>222</v>
      </c>
      <c r="AK30" s="153"/>
      <c r="AL30" s="153"/>
      <c r="AM30" s="154"/>
      <c r="AN30" s="155"/>
      <c r="AO30" s="156"/>
      <c r="AP30" s="156"/>
      <c r="AQ30" s="157" t="s">
        <v>222</v>
      </c>
      <c r="AR30" s="158"/>
      <c r="AS30" s="159"/>
      <c r="AT30" s="159"/>
      <c r="AU30" s="160"/>
      <c r="AV30" s="233">
        <f t="shared" si="6"/>
        <v>4</v>
      </c>
      <c r="AW30" s="144">
        <f t="shared" si="6"/>
        <v>0</v>
      </c>
      <c r="AX30" s="144">
        <f t="shared" si="6"/>
        <v>1</v>
      </c>
      <c r="AY30" s="144">
        <f t="shared" si="6"/>
        <v>2</v>
      </c>
    </row>
    <row r="31" spans="1:51" ht="15.75" thickBot="1" x14ac:dyDescent="0.25">
      <c r="A31" s="426"/>
      <c r="B31" s="472"/>
      <c r="C31" s="145" t="s">
        <v>66</v>
      </c>
      <c r="D31" s="146"/>
      <c r="E31" s="147"/>
      <c r="F31" s="147"/>
      <c r="G31" s="148"/>
      <c r="H31" s="149"/>
      <c r="I31" s="150"/>
      <c r="J31" s="150"/>
      <c r="K31" s="151" t="s">
        <v>222</v>
      </c>
      <c r="L31" s="152"/>
      <c r="M31" s="153" t="s">
        <v>222</v>
      </c>
      <c r="N31" s="153"/>
      <c r="O31" s="154"/>
      <c r="P31" s="155"/>
      <c r="Q31" s="156"/>
      <c r="R31" s="156"/>
      <c r="S31" s="157"/>
      <c r="T31" s="158" t="s">
        <v>222</v>
      </c>
      <c r="U31" s="159"/>
      <c r="V31" s="159"/>
      <c r="W31" s="160"/>
      <c r="X31" s="161" t="s">
        <v>222</v>
      </c>
      <c r="Y31" s="162"/>
      <c r="Z31" s="162"/>
      <c r="AA31" s="163"/>
      <c r="AB31" s="164" t="s">
        <v>222</v>
      </c>
      <c r="AC31" s="165"/>
      <c r="AD31" s="165"/>
      <c r="AE31" s="166"/>
      <c r="AF31" s="149"/>
      <c r="AG31" s="150"/>
      <c r="AH31" s="150"/>
      <c r="AI31" s="151"/>
      <c r="AJ31" s="167" t="s">
        <v>222</v>
      </c>
      <c r="AK31" s="153"/>
      <c r="AL31" s="153"/>
      <c r="AM31" s="154"/>
      <c r="AN31" s="155"/>
      <c r="AO31" s="156" t="s">
        <v>222</v>
      </c>
      <c r="AP31" s="156"/>
      <c r="AQ31" s="157"/>
      <c r="AR31" s="158"/>
      <c r="AS31" s="159"/>
      <c r="AT31" s="159"/>
      <c r="AU31" s="160"/>
      <c r="AV31" s="233">
        <f t="shared" si="6"/>
        <v>4</v>
      </c>
      <c r="AW31" s="144">
        <f t="shared" si="6"/>
        <v>2</v>
      </c>
      <c r="AX31" s="144">
        <f t="shared" si="6"/>
        <v>0</v>
      </c>
      <c r="AY31" s="144">
        <f t="shared" si="6"/>
        <v>1</v>
      </c>
    </row>
    <row r="32" spans="1:51" ht="15.75" thickBot="1" x14ac:dyDescent="0.25">
      <c r="A32" s="426"/>
      <c r="B32" s="472"/>
      <c r="C32" s="169" t="s">
        <v>282</v>
      </c>
      <c r="D32" s="97"/>
      <c r="E32" s="98"/>
      <c r="F32" s="98"/>
      <c r="G32" s="99"/>
      <c r="H32" s="170"/>
      <c r="I32" s="171"/>
      <c r="J32" s="171" t="s">
        <v>222</v>
      </c>
      <c r="K32" s="172"/>
      <c r="L32" s="173" t="s">
        <v>222</v>
      </c>
      <c r="M32" s="174"/>
      <c r="N32" s="174"/>
      <c r="O32" s="175"/>
      <c r="P32" s="176"/>
      <c r="Q32" s="177"/>
      <c r="R32" s="177"/>
      <c r="S32" s="178"/>
      <c r="T32" s="179" t="s">
        <v>222</v>
      </c>
      <c r="U32" s="180"/>
      <c r="V32" s="180"/>
      <c r="W32" s="181"/>
      <c r="X32" s="182" t="s">
        <v>222</v>
      </c>
      <c r="Y32" s="183"/>
      <c r="Z32" s="183"/>
      <c r="AA32" s="184"/>
      <c r="AB32" s="185"/>
      <c r="AC32" s="186" t="s">
        <v>222</v>
      </c>
      <c r="AD32" s="186"/>
      <c r="AE32" s="187"/>
      <c r="AF32" s="170"/>
      <c r="AG32" s="171"/>
      <c r="AH32" s="171"/>
      <c r="AI32" s="172"/>
      <c r="AJ32" s="188" t="s">
        <v>222</v>
      </c>
      <c r="AK32" s="174"/>
      <c r="AL32" s="174"/>
      <c r="AM32" s="175"/>
      <c r="AN32" s="176"/>
      <c r="AO32" s="177"/>
      <c r="AP32" s="177" t="s">
        <v>222</v>
      </c>
      <c r="AQ32" s="178"/>
      <c r="AR32" s="179"/>
      <c r="AS32" s="180"/>
      <c r="AT32" s="180"/>
      <c r="AU32" s="181"/>
      <c r="AV32" s="168">
        <f t="shared" si="6"/>
        <v>4</v>
      </c>
      <c r="AW32" s="144">
        <f t="shared" si="6"/>
        <v>1</v>
      </c>
      <c r="AX32" s="144">
        <f t="shared" si="6"/>
        <v>2</v>
      </c>
      <c r="AY32" s="144">
        <f t="shared" si="6"/>
        <v>0</v>
      </c>
    </row>
    <row r="33" spans="1:51" ht="15.75" thickBot="1" x14ac:dyDescent="0.25">
      <c r="A33" s="426"/>
      <c r="B33" s="189" t="s">
        <v>273</v>
      </c>
      <c r="C33" s="231" t="str">
        <f>B29</f>
        <v>CULTURA INSTITUCIONAL</v>
      </c>
      <c r="D33" s="311">
        <f t="shared" ref="D33:AU33" si="7">COUNT(D29:D32)+COUNTIFS(D29:D32,"X")</f>
        <v>0</v>
      </c>
      <c r="E33" s="190">
        <f t="shared" si="7"/>
        <v>0</v>
      </c>
      <c r="F33" s="190">
        <f t="shared" si="7"/>
        <v>0</v>
      </c>
      <c r="G33" s="191">
        <f t="shared" si="7"/>
        <v>0</v>
      </c>
      <c r="H33" s="192">
        <f t="shared" si="7"/>
        <v>0</v>
      </c>
      <c r="I33" s="193">
        <f t="shared" si="7"/>
        <v>0</v>
      </c>
      <c r="J33" s="193">
        <f t="shared" si="7"/>
        <v>1</v>
      </c>
      <c r="K33" s="194">
        <f t="shared" si="7"/>
        <v>3</v>
      </c>
      <c r="L33" s="195">
        <f t="shared" si="7"/>
        <v>1</v>
      </c>
      <c r="M33" s="196">
        <f t="shared" si="7"/>
        <v>1</v>
      </c>
      <c r="N33" s="196">
        <f t="shared" si="7"/>
        <v>2</v>
      </c>
      <c r="O33" s="197">
        <f t="shared" si="7"/>
        <v>0</v>
      </c>
      <c r="P33" s="198">
        <f t="shared" si="7"/>
        <v>0</v>
      </c>
      <c r="Q33" s="199">
        <f t="shared" si="7"/>
        <v>0</v>
      </c>
      <c r="R33" s="199">
        <f t="shared" si="7"/>
        <v>0</v>
      </c>
      <c r="S33" s="200">
        <f t="shared" si="7"/>
        <v>0</v>
      </c>
      <c r="T33" s="201">
        <f t="shared" si="7"/>
        <v>4</v>
      </c>
      <c r="U33" s="202">
        <f t="shared" si="7"/>
        <v>0</v>
      </c>
      <c r="V33" s="202">
        <f t="shared" si="7"/>
        <v>0</v>
      </c>
      <c r="W33" s="203">
        <f t="shared" si="7"/>
        <v>0</v>
      </c>
      <c r="X33" s="204">
        <f t="shared" si="7"/>
        <v>4</v>
      </c>
      <c r="Y33" s="205">
        <f t="shared" si="7"/>
        <v>0</v>
      </c>
      <c r="Z33" s="205">
        <f t="shared" si="7"/>
        <v>0</v>
      </c>
      <c r="AA33" s="206">
        <f t="shared" si="7"/>
        <v>0</v>
      </c>
      <c r="AB33" s="207">
        <f t="shared" si="7"/>
        <v>2</v>
      </c>
      <c r="AC33" s="207">
        <f t="shared" si="7"/>
        <v>2</v>
      </c>
      <c r="AD33" s="207">
        <f t="shared" si="7"/>
        <v>0</v>
      </c>
      <c r="AE33" s="207">
        <f t="shared" si="7"/>
        <v>0</v>
      </c>
      <c r="AF33" s="192">
        <f t="shared" si="7"/>
        <v>0</v>
      </c>
      <c r="AG33" s="193">
        <f t="shared" si="7"/>
        <v>0</v>
      </c>
      <c r="AH33" s="193">
        <f t="shared" si="7"/>
        <v>0</v>
      </c>
      <c r="AI33" s="194">
        <f t="shared" si="7"/>
        <v>0</v>
      </c>
      <c r="AJ33" s="195">
        <f t="shared" si="7"/>
        <v>4</v>
      </c>
      <c r="AK33" s="196">
        <f t="shared" si="7"/>
        <v>0</v>
      </c>
      <c r="AL33" s="196">
        <f t="shared" si="7"/>
        <v>0</v>
      </c>
      <c r="AM33" s="197">
        <f t="shared" si="7"/>
        <v>0</v>
      </c>
      <c r="AN33" s="198">
        <f t="shared" si="7"/>
        <v>0</v>
      </c>
      <c r="AO33" s="199">
        <f t="shared" si="7"/>
        <v>1</v>
      </c>
      <c r="AP33" s="199">
        <f t="shared" si="7"/>
        <v>1</v>
      </c>
      <c r="AQ33" s="200">
        <f t="shared" si="7"/>
        <v>2</v>
      </c>
      <c r="AR33" s="201">
        <f t="shared" si="7"/>
        <v>0</v>
      </c>
      <c r="AS33" s="202">
        <f t="shared" si="7"/>
        <v>0</v>
      </c>
      <c r="AT33" s="202">
        <f t="shared" si="7"/>
        <v>0</v>
      </c>
      <c r="AU33" s="203">
        <f t="shared" si="7"/>
        <v>0</v>
      </c>
      <c r="AV33" s="208">
        <f>AV32+AV31+AV30+AV29</f>
        <v>15</v>
      </c>
      <c r="AW33" s="208">
        <f>AW32+AW31+AW30+AW29</f>
        <v>4</v>
      </c>
      <c r="AX33" s="208">
        <f>AX32+AX31+AX30+AX29</f>
        <v>4</v>
      </c>
      <c r="AY33" s="208">
        <f>AY32+AY31+AY30+AY29</f>
        <v>5</v>
      </c>
    </row>
    <row r="34" spans="1:51" ht="15.75" thickBot="1" x14ac:dyDescent="0.25">
      <c r="A34" s="426"/>
      <c r="B34" s="472" t="s">
        <v>58</v>
      </c>
      <c r="C34" s="209" t="s">
        <v>67</v>
      </c>
      <c r="D34" s="210"/>
      <c r="E34" s="211"/>
      <c r="F34" s="211"/>
      <c r="G34" s="212"/>
      <c r="H34" s="213"/>
      <c r="I34" s="214"/>
      <c r="J34" s="214"/>
      <c r="K34" s="215" t="s">
        <v>222</v>
      </c>
      <c r="L34" s="216"/>
      <c r="M34" s="217"/>
      <c r="N34" s="217" t="s">
        <v>222</v>
      </c>
      <c r="O34" s="218"/>
      <c r="P34" s="219"/>
      <c r="Q34" s="220"/>
      <c r="R34" s="220"/>
      <c r="S34" s="221"/>
      <c r="T34" s="222"/>
      <c r="U34" s="223"/>
      <c r="V34" s="223" t="s">
        <v>222</v>
      </c>
      <c r="W34" s="224"/>
      <c r="X34" s="225"/>
      <c r="Y34" s="226" t="s">
        <v>222</v>
      </c>
      <c r="Z34" s="226"/>
      <c r="AA34" s="227"/>
      <c r="AB34" s="228"/>
      <c r="AC34" s="229" t="s">
        <v>222</v>
      </c>
      <c r="AD34" s="229"/>
      <c r="AE34" s="230"/>
      <c r="AF34" s="213"/>
      <c r="AG34" s="214"/>
      <c r="AH34" s="214"/>
      <c r="AI34" s="215"/>
      <c r="AJ34" s="232" t="s">
        <v>222</v>
      </c>
      <c r="AK34" s="217"/>
      <c r="AL34" s="217"/>
      <c r="AM34" s="218"/>
      <c r="AN34" s="219"/>
      <c r="AO34" s="220"/>
      <c r="AP34" s="220"/>
      <c r="AQ34" s="221" t="s">
        <v>222</v>
      </c>
      <c r="AR34" s="222"/>
      <c r="AS34" s="223"/>
      <c r="AT34" s="223"/>
      <c r="AU34" s="224"/>
      <c r="AV34" s="144">
        <f t="shared" ref="AV34:AY42" si="8">COUNTA(D34,H34,L34,P34,T34,X34,AB34,AF34,AJ34,AN34,AR34)</f>
        <v>1</v>
      </c>
      <c r="AW34" s="144">
        <f t="shared" si="8"/>
        <v>2</v>
      </c>
      <c r="AX34" s="144">
        <f t="shared" si="8"/>
        <v>2</v>
      </c>
      <c r="AY34" s="144">
        <f t="shared" si="8"/>
        <v>2</v>
      </c>
    </row>
    <row r="35" spans="1:51" ht="15.75" thickBot="1" x14ac:dyDescent="0.25">
      <c r="A35" s="426"/>
      <c r="B35" s="472"/>
      <c r="C35" s="145" t="s">
        <v>68</v>
      </c>
      <c r="D35" s="146"/>
      <c r="E35" s="147"/>
      <c r="F35" s="147"/>
      <c r="G35" s="148"/>
      <c r="H35" s="149"/>
      <c r="I35" s="150"/>
      <c r="J35" s="150"/>
      <c r="K35" s="151" t="s">
        <v>222</v>
      </c>
      <c r="L35" s="152" t="s">
        <v>222</v>
      </c>
      <c r="M35" s="153"/>
      <c r="N35" s="153"/>
      <c r="O35" s="154"/>
      <c r="P35" s="155"/>
      <c r="Q35" s="156"/>
      <c r="R35" s="156"/>
      <c r="S35" s="157"/>
      <c r="T35" s="158" t="s">
        <v>222</v>
      </c>
      <c r="U35" s="159"/>
      <c r="V35" s="159"/>
      <c r="W35" s="160"/>
      <c r="X35" s="161"/>
      <c r="Y35" s="162" t="s">
        <v>222</v>
      </c>
      <c r="Z35" s="162"/>
      <c r="AA35" s="163"/>
      <c r="AB35" s="164"/>
      <c r="AC35" s="165" t="s">
        <v>222</v>
      </c>
      <c r="AD35" s="165"/>
      <c r="AE35" s="166"/>
      <c r="AF35" s="149"/>
      <c r="AG35" s="150"/>
      <c r="AH35" s="150"/>
      <c r="AI35" s="151"/>
      <c r="AJ35" s="167" t="s">
        <v>222</v>
      </c>
      <c r="AK35" s="153"/>
      <c r="AL35" s="153"/>
      <c r="AM35" s="154"/>
      <c r="AN35" s="155"/>
      <c r="AO35" s="156" t="s">
        <v>222</v>
      </c>
      <c r="AP35" s="156"/>
      <c r="AQ35" s="157"/>
      <c r="AR35" s="158"/>
      <c r="AS35" s="159"/>
      <c r="AT35" s="159"/>
      <c r="AU35" s="160"/>
      <c r="AV35" s="233">
        <f t="shared" si="8"/>
        <v>3</v>
      </c>
      <c r="AW35" s="233">
        <f t="shared" si="8"/>
        <v>3</v>
      </c>
      <c r="AX35" s="144">
        <f t="shared" si="8"/>
        <v>0</v>
      </c>
      <c r="AY35" s="144">
        <f t="shared" si="8"/>
        <v>1</v>
      </c>
    </row>
    <row r="36" spans="1:51" ht="15.75" thickBot="1" x14ac:dyDescent="0.25">
      <c r="A36" s="426"/>
      <c r="B36" s="472"/>
      <c r="C36" s="145" t="s">
        <v>69</v>
      </c>
      <c r="D36" s="146"/>
      <c r="E36" s="147"/>
      <c r="F36" s="147"/>
      <c r="G36" s="148"/>
      <c r="H36" s="149"/>
      <c r="I36" s="150" t="s">
        <v>222</v>
      </c>
      <c r="J36" s="150"/>
      <c r="K36" s="151"/>
      <c r="L36" s="152"/>
      <c r="M36" s="153" t="s">
        <v>222</v>
      </c>
      <c r="N36" s="153"/>
      <c r="O36" s="154"/>
      <c r="P36" s="155"/>
      <c r="Q36" s="156"/>
      <c r="R36" s="156"/>
      <c r="S36" s="157"/>
      <c r="T36" s="158" t="s">
        <v>222</v>
      </c>
      <c r="U36" s="159"/>
      <c r="V36" s="159"/>
      <c r="W36" s="160"/>
      <c r="X36" s="161"/>
      <c r="Y36" s="162" t="s">
        <v>222</v>
      </c>
      <c r="Z36" s="162"/>
      <c r="AA36" s="163"/>
      <c r="AB36" s="164"/>
      <c r="AC36" s="165" t="s">
        <v>222</v>
      </c>
      <c r="AD36" s="165"/>
      <c r="AE36" s="166"/>
      <c r="AF36" s="149"/>
      <c r="AG36" s="150"/>
      <c r="AH36" s="150"/>
      <c r="AI36" s="151"/>
      <c r="AJ36" s="167" t="s">
        <v>222</v>
      </c>
      <c r="AK36" s="153"/>
      <c r="AL36" s="153"/>
      <c r="AM36" s="154"/>
      <c r="AN36" s="155"/>
      <c r="AO36" s="156"/>
      <c r="AP36" s="156" t="s">
        <v>222</v>
      </c>
      <c r="AQ36" s="157"/>
      <c r="AR36" s="158"/>
      <c r="AS36" s="159"/>
      <c r="AT36" s="159"/>
      <c r="AU36" s="160"/>
      <c r="AV36" s="144">
        <f t="shared" si="8"/>
        <v>2</v>
      </c>
      <c r="AW36" s="168">
        <f t="shared" si="8"/>
        <v>4</v>
      </c>
      <c r="AX36" s="144">
        <f t="shared" si="8"/>
        <v>1</v>
      </c>
      <c r="AY36" s="144">
        <f t="shared" si="8"/>
        <v>0</v>
      </c>
    </row>
    <row r="37" spans="1:51" ht="15.75" thickBot="1" x14ac:dyDescent="0.25">
      <c r="A37" s="426"/>
      <c r="B37" s="472"/>
      <c r="C37" s="145" t="s">
        <v>283</v>
      </c>
      <c r="D37" s="146"/>
      <c r="E37" s="147"/>
      <c r="F37" s="147"/>
      <c r="G37" s="148"/>
      <c r="H37" s="149"/>
      <c r="I37" s="150"/>
      <c r="J37" s="150" t="s">
        <v>222</v>
      </c>
      <c r="K37" s="151"/>
      <c r="L37" s="152"/>
      <c r="M37" s="153" t="s">
        <v>222</v>
      </c>
      <c r="N37" s="153"/>
      <c r="O37" s="154"/>
      <c r="P37" s="155"/>
      <c r="Q37" s="156"/>
      <c r="R37" s="156"/>
      <c r="S37" s="157"/>
      <c r="T37" s="158"/>
      <c r="U37" s="159" t="s">
        <v>222</v>
      </c>
      <c r="V37" s="159"/>
      <c r="W37" s="160"/>
      <c r="X37" s="161" t="s">
        <v>222</v>
      </c>
      <c r="Y37" s="162"/>
      <c r="Z37" s="162"/>
      <c r="AA37" s="163"/>
      <c r="AB37" s="164"/>
      <c r="AC37" s="165" t="s">
        <v>222</v>
      </c>
      <c r="AD37" s="165"/>
      <c r="AE37" s="166"/>
      <c r="AF37" s="149"/>
      <c r="AG37" s="150"/>
      <c r="AH37" s="150"/>
      <c r="AI37" s="151"/>
      <c r="AJ37" s="167" t="s">
        <v>222</v>
      </c>
      <c r="AK37" s="153"/>
      <c r="AL37" s="153"/>
      <c r="AM37" s="154"/>
      <c r="AN37" s="155"/>
      <c r="AO37" s="156"/>
      <c r="AP37" s="156"/>
      <c r="AQ37" s="157" t="s">
        <v>222</v>
      </c>
      <c r="AR37" s="158"/>
      <c r="AS37" s="159"/>
      <c r="AT37" s="159"/>
      <c r="AU37" s="160"/>
      <c r="AV37" s="144">
        <f t="shared" si="8"/>
        <v>2</v>
      </c>
      <c r="AW37" s="168">
        <f t="shared" si="8"/>
        <v>3</v>
      </c>
      <c r="AX37" s="144">
        <f t="shared" si="8"/>
        <v>1</v>
      </c>
      <c r="AY37" s="144">
        <f t="shared" si="8"/>
        <v>1</v>
      </c>
    </row>
    <row r="38" spans="1:51" ht="15.75" thickBot="1" x14ac:dyDescent="0.25">
      <c r="A38" s="426"/>
      <c r="B38" s="472"/>
      <c r="C38" s="145" t="s">
        <v>70</v>
      </c>
      <c r="D38" s="146"/>
      <c r="E38" s="147"/>
      <c r="F38" s="147"/>
      <c r="G38" s="148"/>
      <c r="H38" s="149"/>
      <c r="I38" s="150"/>
      <c r="J38" s="150"/>
      <c r="K38" s="151" t="s">
        <v>222</v>
      </c>
      <c r="L38" s="152"/>
      <c r="M38" s="153"/>
      <c r="N38" s="153" t="s">
        <v>222</v>
      </c>
      <c r="O38" s="154"/>
      <c r="P38" s="155"/>
      <c r="Q38" s="156"/>
      <c r="R38" s="156"/>
      <c r="S38" s="157"/>
      <c r="T38" s="158"/>
      <c r="U38" s="159" t="s">
        <v>222</v>
      </c>
      <c r="V38" s="159"/>
      <c r="W38" s="160"/>
      <c r="X38" s="161"/>
      <c r="Y38" s="162"/>
      <c r="Z38" s="162" t="s">
        <v>222</v>
      </c>
      <c r="AA38" s="163"/>
      <c r="AB38" s="164"/>
      <c r="AC38" s="165" t="s">
        <v>222</v>
      </c>
      <c r="AD38" s="165"/>
      <c r="AE38" s="166"/>
      <c r="AF38" s="149"/>
      <c r="AG38" s="150"/>
      <c r="AH38" s="150"/>
      <c r="AI38" s="151"/>
      <c r="AJ38" s="167" t="s">
        <v>222</v>
      </c>
      <c r="AK38" s="153"/>
      <c r="AL38" s="153"/>
      <c r="AM38" s="154"/>
      <c r="AN38" s="155"/>
      <c r="AO38" s="156"/>
      <c r="AP38" s="156"/>
      <c r="AQ38" s="157" t="s">
        <v>222</v>
      </c>
      <c r="AR38" s="158"/>
      <c r="AS38" s="159"/>
      <c r="AT38" s="159"/>
      <c r="AU38" s="160"/>
      <c r="AV38" s="144">
        <f t="shared" si="8"/>
        <v>1</v>
      </c>
      <c r="AW38" s="144">
        <f t="shared" si="8"/>
        <v>2</v>
      </c>
      <c r="AX38" s="144">
        <f t="shared" si="8"/>
        <v>2</v>
      </c>
      <c r="AY38" s="144">
        <f t="shared" si="8"/>
        <v>2</v>
      </c>
    </row>
    <row r="39" spans="1:51" ht="15.75" thickBot="1" x14ac:dyDescent="0.25">
      <c r="A39" s="426"/>
      <c r="B39" s="472"/>
      <c r="C39" s="145" t="s">
        <v>71</v>
      </c>
      <c r="D39" s="146"/>
      <c r="E39" s="147"/>
      <c r="F39" s="147"/>
      <c r="G39" s="148"/>
      <c r="H39" s="149"/>
      <c r="I39" s="150"/>
      <c r="J39" s="150" t="s">
        <v>222</v>
      </c>
      <c r="K39" s="151"/>
      <c r="L39" s="152" t="s">
        <v>222</v>
      </c>
      <c r="M39" s="153"/>
      <c r="N39" s="153"/>
      <c r="O39" s="154"/>
      <c r="P39" s="155"/>
      <c r="Q39" s="156"/>
      <c r="R39" s="156"/>
      <c r="S39" s="157"/>
      <c r="T39" s="158" t="s">
        <v>222</v>
      </c>
      <c r="U39" s="159"/>
      <c r="V39" s="159"/>
      <c r="W39" s="160"/>
      <c r="X39" s="161"/>
      <c r="Y39" s="162" t="s">
        <v>222</v>
      </c>
      <c r="Z39" s="162"/>
      <c r="AA39" s="163"/>
      <c r="AB39" s="164"/>
      <c r="AC39" s="165" t="s">
        <v>222</v>
      </c>
      <c r="AD39" s="165"/>
      <c r="AE39" s="166"/>
      <c r="AF39" s="149"/>
      <c r="AG39" s="150"/>
      <c r="AH39" s="150"/>
      <c r="AI39" s="151"/>
      <c r="AJ39" s="167" t="s">
        <v>222</v>
      </c>
      <c r="AK39" s="153"/>
      <c r="AL39" s="153"/>
      <c r="AM39" s="154"/>
      <c r="AN39" s="155"/>
      <c r="AO39" s="156"/>
      <c r="AP39" s="156"/>
      <c r="AQ39" s="157" t="s">
        <v>222</v>
      </c>
      <c r="AR39" s="158"/>
      <c r="AS39" s="159"/>
      <c r="AT39" s="159"/>
      <c r="AU39" s="160"/>
      <c r="AV39" s="233">
        <f t="shared" si="8"/>
        <v>3</v>
      </c>
      <c r="AW39" s="233">
        <f t="shared" si="8"/>
        <v>2</v>
      </c>
      <c r="AX39" s="144">
        <f t="shared" si="8"/>
        <v>1</v>
      </c>
      <c r="AY39" s="144">
        <f t="shared" si="8"/>
        <v>1</v>
      </c>
    </row>
    <row r="40" spans="1:51" ht="15.75" thickBot="1" x14ac:dyDescent="0.25">
      <c r="A40" s="426"/>
      <c r="B40" s="472"/>
      <c r="C40" s="145" t="s">
        <v>284</v>
      </c>
      <c r="D40" s="146"/>
      <c r="E40" s="147"/>
      <c r="F40" s="147"/>
      <c r="G40" s="148"/>
      <c r="H40" s="149"/>
      <c r="I40" s="150"/>
      <c r="J40" s="150"/>
      <c r="K40" s="151" t="s">
        <v>222</v>
      </c>
      <c r="L40" s="152" t="s">
        <v>222</v>
      </c>
      <c r="M40" s="153"/>
      <c r="N40" s="153"/>
      <c r="O40" s="154"/>
      <c r="P40" s="155"/>
      <c r="Q40" s="156"/>
      <c r="R40" s="156"/>
      <c r="S40" s="157"/>
      <c r="T40" s="158"/>
      <c r="U40" s="159" t="s">
        <v>222</v>
      </c>
      <c r="V40" s="159"/>
      <c r="W40" s="160"/>
      <c r="X40" s="161"/>
      <c r="Y40" s="162" t="s">
        <v>222</v>
      </c>
      <c r="Z40" s="162"/>
      <c r="AA40" s="163"/>
      <c r="AB40" s="164"/>
      <c r="AC40" s="165" t="s">
        <v>222</v>
      </c>
      <c r="AD40" s="165"/>
      <c r="AE40" s="166"/>
      <c r="AF40" s="149"/>
      <c r="AG40" s="150"/>
      <c r="AH40" s="150"/>
      <c r="AI40" s="151"/>
      <c r="AJ40" s="167" t="s">
        <v>222</v>
      </c>
      <c r="AK40" s="153"/>
      <c r="AL40" s="153"/>
      <c r="AM40" s="154"/>
      <c r="AN40" s="155"/>
      <c r="AO40" s="156"/>
      <c r="AP40" s="156" t="s">
        <v>222</v>
      </c>
      <c r="AQ40" s="157"/>
      <c r="AR40" s="158"/>
      <c r="AS40" s="159"/>
      <c r="AT40" s="159"/>
      <c r="AU40" s="160"/>
      <c r="AV40" s="233">
        <f t="shared" si="8"/>
        <v>2</v>
      </c>
      <c r="AW40" s="233">
        <f t="shared" si="8"/>
        <v>3</v>
      </c>
      <c r="AX40" s="144">
        <f t="shared" si="8"/>
        <v>1</v>
      </c>
      <c r="AY40" s="144">
        <f t="shared" si="8"/>
        <v>1</v>
      </c>
    </row>
    <row r="41" spans="1:51" ht="15.75" thickBot="1" x14ac:dyDescent="0.25">
      <c r="A41" s="426"/>
      <c r="B41" s="472"/>
      <c r="C41" s="145" t="s">
        <v>285</v>
      </c>
      <c r="D41" s="146"/>
      <c r="E41" s="147"/>
      <c r="F41" s="147"/>
      <c r="G41" s="148"/>
      <c r="H41" s="149"/>
      <c r="I41" s="150"/>
      <c r="J41" s="150" t="s">
        <v>222</v>
      </c>
      <c r="K41" s="151"/>
      <c r="L41" s="152" t="s">
        <v>222</v>
      </c>
      <c r="M41" s="153"/>
      <c r="N41" s="153"/>
      <c r="O41" s="154"/>
      <c r="P41" s="155"/>
      <c r="Q41" s="156"/>
      <c r="R41" s="156"/>
      <c r="S41" s="157"/>
      <c r="T41" s="158" t="s">
        <v>222</v>
      </c>
      <c r="U41" s="159"/>
      <c r="V41" s="159"/>
      <c r="W41" s="160"/>
      <c r="X41" s="161" t="s">
        <v>222</v>
      </c>
      <c r="Y41" s="162"/>
      <c r="Z41" s="162"/>
      <c r="AA41" s="163"/>
      <c r="AB41" s="164" t="s">
        <v>222</v>
      </c>
      <c r="AC41" s="165"/>
      <c r="AD41" s="165"/>
      <c r="AE41" s="166"/>
      <c r="AF41" s="149"/>
      <c r="AG41" s="150"/>
      <c r="AH41" s="150"/>
      <c r="AI41" s="151"/>
      <c r="AJ41" s="167" t="s">
        <v>222</v>
      </c>
      <c r="AK41" s="153"/>
      <c r="AL41" s="153"/>
      <c r="AM41" s="154"/>
      <c r="AN41" s="155"/>
      <c r="AO41" s="156"/>
      <c r="AP41" s="156" t="s">
        <v>222</v>
      </c>
      <c r="AQ41" s="157"/>
      <c r="AR41" s="158"/>
      <c r="AS41" s="159"/>
      <c r="AT41" s="159"/>
      <c r="AU41" s="160"/>
      <c r="AV41" s="168">
        <f t="shared" si="8"/>
        <v>5</v>
      </c>
      <c r="AW41" s="144">
        <f t="shared" si="8"/>
        <v>0</v>
      </c>
      <c r="AX41" s="144">
        <f t="shared" si="8"/>
        <v>2</v>
      </c>
      <c r="AY41" s="144">
        <f t="shared" si="8"/>
        <v>0</v>
      </c>
    </row>
    <row r="42" spans="1:51" ht="15.75" thickBot="1" x14ac:dyDescent="0.25">
      <c r="A42" s="426"/>
      <c r="B42" s="472"/>
      <c r="C42" s="169" t="s">
        <v>72</v>
      </c>
      <c r="D42" s="97"/>
      <c r="E42" s="98"/>
      <c r="F42" s="98"/>
      <c r="G42" s="99"/>
      <c r="H42" s="170"/>
      <c r="I42" s="171"/>
      <c r="J42" s="171" t="s">
        <v>222</v>
      </c>
      <c r="K42" s="172"/>
      <c r="L42" s="173"/>
      <c r="M42" s="174" t="s">
        <v>222</v>
      </c>
      <c r="N42" s="174"/>
      <c r="O42" s="175"/>
      <c r="P42" s="176"/>
      <c r="Q42" s="177"/>
      <c r="R42" s="177"/>
      <c r="S42" s="178"/>
      <c r="T42" s="179" t="s">
        <v>222</v>
      </c>
      <c r="U42" s="180"/>
      <c r="V42" s="180"/>
      <c r="W42" s="181"/>
      <c r="X42" s="182" t="s">
        <v>222</v>
      </c>
      <c r="Y42" s="183"/>
      <c r="Z42" s="183"/>
      <c r="AA42" s="184"/>
      <c r="AB42" s="185"/>
      <c r="AC42" s="186" t="s">
        <v>222</v>
      </c>
      <c r="AD42" s="186"/>
      <c r="AE42" s="187"/>
      <c r="AF42" s="170"/>
      <c r="AG42" s="171"/>
      <c r="AH42" s="171"/>
      <c r="AI42" s="172"/>
      <c r="AJ42" s="188" t="s">
        <v>222</v>
      </c>
      <c r="AK42" s="174"/>
      <c r="AL42" s="174"/>
      <c r="AM42" s="175"/>
      <c r="AN42" s="176"/>
      <c r="AO42" s="177"/>
      <c r="AP42" s="177"/>
      <c r="AQ42" s="178" t="s">
        <v>222</v>
      </c>
      <c r="AR42" s="179"/>
      <c r="AS42" s="180"/>
      <c r="AT42" s="180"/>
      <c r="AU42" s="181"/>
      <c r="AV42" s="233">
        <f t="shared" si="8"/>
        <v>3</v>
      </c>
      <c r="AW42" s="233">
        <f t="shared" si="8"/>
        <v>2</v>
      </c>
      <c r="AX42" s="144">
        <f t="shared" si="8"/>
        <v>1</v>
      </c>
      <c r="AY42" s="144">
        <f t="shared" si="8"/>
        <v>1</v>
      </c>
    </row>
    <row r="43" spans="1:51" ht="15.75" thickBot="1" x14ac:dyDescent="0.25">
      <c r="A43" s="426"/>
      <c r="B43" s="189" t="s">
        <v>273</v>
      </c>
      <c r="C43" s="231" t="str">
        <f>B34</f>
        <v>CLIMA ESCOLAR</v>
      </c>
      <c r="D43" s="311">
        <f>COUNT(D34:D42)+COUNTIFS(D34:D42,"X")</f>
        <v>0</v>
      </c>
      <c r="E43" s="190">
        <f t="shared" ref="E43:AA43" si="9">COUNT(E34:E42)+COUNTIFS(E34:E42,"X")</f>
        <v>0</v>
      </c>
      <c r="F43" s="190">
        <f t="shared" si="9"/>
        <v>0</v>
      </c>
      <c r="G43" s="191">
        <f t="shared" si="9"/>
        <v>0</v>
      </c>
      <c r="H43" s="192">
        <f t="shared" si="9"/>
        <v>0</v>
      </c>
      <c r="I43" s="193">
        <f t="shared" si="9"/>
        <v>1</v>
      </c>
      <c r="J43" s="193">
        <f t="shared" si="9"/>
        <v>4</v>
      </c>
      <c r="K43" s="194">
        <f t="shared" si="9"/>
        <v>4</v>
      </c>
      <c r="L43" s="195">
        <f t="shared" si="9"/>
        <v>4</v>
      </c>
      <c r="M43" s="196">
        <f>COUNT(M34:M42)+COUNTIFS(M34:M42,"X")</f>
        <v>3</v>
      </c>
      <c r="N43" s="196">
        <f t="shared" si="9"/>
        <v>2</v>
      </c>
      <c r="O43" s="197">
        <f t="shared" si="9"/>
        <v>0</v>
      </c>
      <c r="P43" s="198">
        <f t="shared" si="9"/>
        <v>0</v>
      </c>
      <c r="Q43" s="199">
        <f t="shared" si="9"/>
        <v>0</v>
      </c>
      <c r="R43" s="199">
        <f t="shared" si="9"/>
        <v>0</v>
      </c>
      <c r="S43" s="200">
        <f t="shared" si="9"/>
        <v>0</v>
      </c>
      <c r="T43" s="201">
        <f t="shared" si="9"/>
        <v>5</v>
      </c>
      <c r="U43" s="202">
        <f t="shared" si="9"/>
        <v>3</v>
      </c>
      <c r="V43" s="202">
        <f t="shared" si="9"/>
        <v>1</v>
      </c>
      <c r="W43" s="203">
        <f t="shared" si="9"/>
        <v>0</v>
      </c>
      <c r="X43" s="204">
        <f t="shared" si="9"/>
        <v>3</v>
      </c>
      <c r="Y43" s="205">
        <f t="shared" si="9"/>
        <v>5</v>
      </c>
      <c r="Z43" s="205">
        <f t="shared" si="9"/>
        <v>1</v>
      </c>
      <c r="AA43" s="206">
        <f t="shared" si="9"/>
        <v>0</v>
      </c>
      <c r="AB43" s="207">
        <f>COUNT(AB34:AB42)+COUNTIFS(AB34:AB42,"X")</f>
        <v>1</v>
      </c>
      <c r="AC43" s="207">
        <f t="shared" ref="AC43:AJ43" si="10">COUNT(AC34:AC42)+COUNTIFS(AC34:AC42,"X")</f>
        <v>8</v>
      </c>
      <c r="AD43" s="207">
        <f t="shared" si="10"/>
        <v>0</v>
      </c>
      <c r="AE43" s="207">
        <f t="shared" si="10"/>
        <v>0</v>
      </c>
      <c r="AF43" s="192">
        <f t="shared" si="10"/>
        <v>0</v>
      </c>
      <c r="AG43" s="193">
        <f t="shared" si="10"/>
        <v>0</v>
      </c>
      <c r="AH43" s="193">
        <f t="shared" si="10"/>
        <v>0</v>
      </c>
      <c r="AI43" s="194">
        <f t="shared" si="10"/>
        <v>0</v>
      </c>
      <c r="AJ43" s="195">
        <f t="shared" si="10"/>
        <v>9</v>
      </c>
      <c r="AK43" s="196">
        <f>COUNT(AK34:AK42)+COUNTIFS(AK34:AK42,"X")</f>
        <v>0</v>
      </c>
      <c r="AL43" s="196">
        <f t="shared" ref="AL43:AU43" si="11">COUNT(AL34:AL42)+COUNTIFS(AL34:AL42,"X")</f>
        <v>0</v>
      </c>
      <c r="AM43" s="197">
        <f t="shared" si="11"/>
        <v>0</v>
      </c>
      <c r="AN43" s="198">
        <f t="shared" si="11"/>
        <v>0</v>
      </c>
      <c r="AO43" s="199">
        <f t="shared" si="11"/>
        <v>1</v>
      </c>
      <c r="AP43" s="199">
        <f t="shared" si="11"/>
        <v>3</v>
      </c>
      <c r="AQ43" s="200">
        <f t="shared" si="11"/>
        <v>5</v>
      </c>
      <c r="AR43" s="201">
        <f t="shared" si="11"/>
        <v>0</v>
      </c>
      <c r="AS43" s="202">
        <f t="shared" si="11"/>
        <v>0</v>
      </c>
      <c r="AT43" s="202">
        <f t="shared" si="11"/>
        <v>0</v>
      </c>
      <c r="AU43" s="203">
        <f t="shared" si="11"/>
        <v>0</v>
      </c>
      <c r="AV43" s="208">
        <f>AV34+AV35+AV36+AV37+AV38+AV39+AV40+AV41+AV42</f>
        <v>22</v>
      </c>
      <c r="AW43" s="208">
        <f>AW34+AW35+AW36+AW37+AW38+AW39+AW40+AW41+AW42</f>
        <v>21</v>
      </c>
      <c r="AX43" s="208">
        <f>AX34+AX35+AX36+AX37+AX38+AX39+AX40+AX41+AX42</f>
        <v>11</v>
      </c>
      <c r="AY43" s="208">
        <f>AY34+AY35+AY36+AY37+AY38+AY39+AY40+AY41+AY42</f>
        <v>9</v>
      </c>
    </row>
    <row r="44" spans="1:51" ht="15.75" thickBot="1" x14ac:dyDescent="0.25">
      <c r="A44" s="426"/>
      <c r="B44" s="472" t="s">
        <v>214</v>
      </c>
      <c r="C44" s="209" t="s">
        <v>59</v>
      </c>
      <c r="D44" s="210"/>
      <c r="E44" s="211"/>
      <c r="F44" s="211"/>
      <c r="G44" s="212"/>
      <c r="H44" s="213"/>
      <c r="I44" s="214"/>
      <c r="J44" s="214"/>
      <c r="K44" s="215" t="s">
        <v>222</v>
      </c>
      <c r="L44" s="216"/>
      <c r="M44" s="217" t="s">
        <v>222</v>
      </c>
      <c r="N44" s="217"/>
      <c r="O44" s="218"/>
      <c r="P44" s="219"/>
      <c r="Q44" s="220"/>
      <c r="R44" s="220"/>
      <c r="S44" s="221"/>
      <c r="T44" s="222" t="s">
        <v>222</v>
      </c>
      <c r="U44" s="223"/>
      <c r="V44" s="223"/>
      <c r="W44" s="224"/>
      <c r="X44" s="225"/>
      <c r="Y44" s="226" t="s">
        <v>222</v>
      </c>
      <c r="Z44" s="226"/>
      <c r="AA44" s="227"/>
      <c r="AB44" s="228"/>
      <c r="AC44" s="229"/>
      <c r="AD44" s="229" t="s">
        <v>222</v>
      </c>
      <c r="AE44" s="230"/>
      <c r="AF44" s="213"/>
      <c r="AG44" s="214"/>
      <c r="AH44" s="214"/>
      <c r="AI44" s="215"/>
      <c r="AJ44" s="232" t="s">
        <v>222</v>
      </c>
      <c r="AK44" s="217"/>
      <c r="AL44" s="217"/>
      <c r="AM44" s="218"/>
      <c r="AN44" s="219"/>
      <c r="AO44" s="220"/>
      <c r="AP44" s="220" t="s">
        <v>222</v>
      </c>
      <c r="AQ44" s="221"/>
      <c r="AR44" s="222"/>
      <c r="AS44" s="223"/>
      <c r="AT44" s="223"/>
      <c r="AU44" s="224"/>
      <c r="AV44" s="144">
        <f t="shared" ref="AV44:AY47" si="12">COUNTA(D44,H44,L44,P44,T44,X44,AB44,AF44,AJ44,AN44,AR44)</f>
        <v>2</v>
      </c>
      <c r="AW44" s="168">
        <f t="shared" si="12"/>
        <v>2</v>
      </c>
      <c r="AX44" s="144">
        <f t="shared" si="12"/>
        <v>2</v>
      </c>
      <c r="AY44" s="144">
        <f t="shared" si="12"/>
        <v>1</v>
      </c>
    </row>
    <row r="45" spans="1:51" ht="15.75" thickBot="1" x14ac:dyDescent="0.25">
      <c r="A45" s="426"/>
      <c r="B45" s="472"/>
      <c r="C45" s="145" t="s">
        <v>73</v>
      </c>
      <c r="D45" s="146"/>
      <c r="E45" s="147"/>
      <c r="F45" s="147"/>
      <c r="G45" s="148"/>
      <c r="H45" s="149"/>
      <c r="I45" s="150"/>
      <c r="J45" s="150"/>
      <c r="K45" s="151" t="s">
        <v>222</v>
      </c>
      <c r="L45" s="152"/>
      <c r="M45" s="153" t="s">
        <v>222</v>
      </c>
      <c r="N45" s="153"/>
      <c r="O45" s="154"/>
      <c r="P45" s="155"/>
      <c r="Q45" s="156"/>
      <c r="R45" s="156"/>
      <c r="S45" s="157"/>
      <c r="T45" s="158" t="s">
        <v>222</v>
      </c>
      <c r="U45" s="159"/>
      <c r="V45" s="159"/>
      <c r="W45" s="160"/>
      <c r="X45" s="161"/>
      <c r="Y45" s="162" t="s">
        <v>222</v>
      </c>
      <c r="Z45" s="162"/>
      <c r="AA45" s="163"/>
      <c r="AB45" s="164"/>
      <c r="AC45" s="165" t="s">
        <v>222</v>
      </c>
      <c r="AD45" s="165"/>
      <c r="AE45" s="166"/>
      <c r="AF45" s="149"/>
      <c r="AG45" s="150"/>
      <c r="AH45" s="150"/>
      <c r="AI45" s="151"/>
      <c r="AJ45" s="167" t="s">
        <v>222</v>
      </c>
      <c r="AK45" s="153"/>
      <c r="AL45" s="153"/>
      <c r="AM45" s="154"/>
      <c r="AN45" s="155"/>
      <c r="AO45" s="156"/>
      <c r="AP45" s="156" t="s">
        <v>222</v>
      </c>
      <c r="AQ45" s="157"/>
      <c r="AR45" s="158"/>
      <c r="AS45" s="159"/>
      <c r="AT45" s="159"/>
      <c r="AU45" s="160"/>
      <c r="AV45" s="144">
        <f t="shared" si="12"/>
        <v>2</v>
      </c>
      <c r="AW45" s="168">
        <f t="shared" si="12"/>
        <v>3</v>
      </c>
      <c r="AX45" s="144">
        <f t="shared" si="12"/>
        <v>1</v>
      </c>
      <c r="AY45" s="144">
        <f t="shared" si="12"/>
        <v>1</v>
      </c>
    </row>
    <row r="46" spans="1:51" ht="15.75" thickBot="1" x14ac:dyDescent="0.25">
      <c r="A46" s="426"/>
      <c r="B46" s="472"/>
      <c r="C46" s="145" t="s">
        <v>74</v>
      </c>
      <c r="D46" s="146"/>
      <c r="E46" s="147"/>
      <c r="F46" s="147"/>
      <c r="G46" s="148"/>
      <c r="H46" s="149"/>
      <c r="I46" s="150"/>
      <c r="J46" s="150" t="s">
        <v>222</v>
      </c>
      <c r="K46" s="151"/>
      <c r="L46" s="152" t="s">
        <v>222</v>
      </c>
      <c r="M46" s="153"/>
      <c r="N46" s="153"/>
      <c r="O46" s="154"/>
      <c r="P46" s="155"/>
      <c r="Q46" s="156"/>
      <c r="R46" s="156"/>
      <c r="S46" s="157"/>
      <c r="T46" s="158"/>
      <c r="U46" s="159" t="s">
        <v>222</v>
      </c>
      <c r="V46" s="159"/>
      <c r="W46" s="160"/>
      <c r="X46" s="161"/>
      <c r="Y46" s="162"/>
      <c r="Z46" s="162" t="s">
        <v>222</v>
      </c>
      <c r="AA46" s="163"/>
      <c r="AB46" s="164"/>
      <c r="AC46" s="165" t="s">
        <v>222</v>
      </c>
      <c r="AD46" s="165"/>
      <c r="AE46" s="166"/>
      <c r="AF46" s="149"/>
      <c r="AG46" s="150"/>
      <c r="AH46" s="150"/>
      <c r="AI46" s="151"/>
      <c r="AJ46" s="167" t="s">
        <v>222</v>
      </c>
      <c r="AK46" s="153"/>
      <c r="AL46" s="153"/>
      <c r="AM46" s="154"/>
      <c r="AN46" s="155"/>
      <c r="AO46" s="156"/>
      <c r="AP46" s="156"/>
      <c r="AQ46" s="157" t="s">
        <v>222</v>
      </c>
      <c r="AR46" s="158"/>
      <c r="AS46" s="159"/>
      <c r="AT46" s="159"/>
      <c r="AU46" s="160"/>
      <c r="AV46" s="144">
        <f t="shared" si="12"/>
        <v>2</v>
      </c>
      <c r="AW46" s="144">
        <f t="shared" si="12"/>
        <v>2</v>
      </c>
      <c r="AX46" s="144">
        <f t="shared" si="12"/>
        <v>2</v>
      </c>
      <c r="AY46" s="144">
        <f t="shared" si="12"/>
        <v>1</v>
      </c>
    </row>
    <row r="47" spans="1:51" ht="15.75" thickBot="1" x14ac:dyDescent="0.25">
      <c r="A47" s="426"/>
      <c r="B47" s="472"/>
      <c r="C47" s="169" t="s">
        <v>286</v>
      </c>
      <c r="D47" s="97"/>
      <c r="E47" s="98"/>
      <c r="F47" s="98"/>
      <c r="G47" s="99"/>
      <c r="H47" s="170"/>
      <c r="I47" s="171"/>
      <c r="J47" s="171" t="s">
        <v>222</v>
      </c>
      <c r="K47" s="172"/>
      <c r="L47" s="234"/>
      <c r="M47" s="235"/>
      <c r="N47" s="235"/>
      <c r="O47" s="236"/>
      <c r="P47" s="176"/>
      <c r="Q47" s="177"/>
      <c r="R47" s="177"/>
      <c r="S47" s="178"/>
      <c r="T47" s="179" t="s">
        <v>222</v>
      </c>
      <c r="U47" s="180"/>
      <c r="V47" s="180"/>
      <c r="W47" s="181"/>
      <c r="X47" s="182" t="s">
        <v>222</v>
      </c>
      <c r="Y47" s="183"/>
      <c r="Z47" s="183"/>
      <c r="AA47" s="184"/>
      <c r="AB47" s="185" t="s">
        <v>222</v>
      </c>
      <c r="AC47" s="186"/>
      <c r="AD47" s="186"/>
      <c r="AE47" s="187"/>
      <c r="AF47" s="170"/>
      <c r="AG47" s="171"/>
      <c r="AH47" s="171"/>
      <c r="AI47" s="172"/>
      <c r="AJ47" s="188" t="s">
        <v>222</v>
      </c>
      <c r="AK47" s="174"/>
      <c r="AL47" s="174"/>
      <c r="AM47" s="175"/>
      <c r="AN47" s="176"/>
      <c r="AO47" s="177"/>
      <c r="AP47" s="177" t="s">
        <v>222</v>
      </c>
      <c r="AQ47" s="178"/>
      <c r="AR47" s="179"/>
      <c r="AS47" s="180"/>
      <c r="AT47" s="180"/>
      <c r="AU47" s="181"/>
      <c r="AV47" s="233">
        <f t="shared" si="12"/>
        <v>4</v>
      </c>
      <c r="AW47" s="233">
        <f t="shared" si="12"/>
        <v>0</v>
      </c>
      <c r="AX47" s="144">
        <f t="shared" si="12"/>
        <v>2</v>
      </c>
      <c r="AY47" s="144">
        <f t="shared" si="12"/>
        <v>0</v>
      </c>
    </row>
    <row r="48" spans="1:51" ht="15.75" thickBot="1" x14ac:dyDescent="0.25">
      <c r="A48" s="426"/>
      <c r="B48" s="189" t="s">
        <v>273</v>
      </c>
      <c r="C48" s="231" t="str">
        <f>B44</f>
        <v>RELACIONES CON EL ENTORNO</v>
      </c>
      <c r="D48" s="311">
        <f>COUNT(D44:D47)+COUNTIFS(D44:D47,"X")</f>
        <v>0</v>
      </c>
      <c r="E48" s="190">
        <f t="shared" ref="E48:AA48" si="13">COUNT(E44:E47)+COUNTIFS(E44:E47,"X")</f>
        <v>0</v>
      </c>
      <c r="F48" s="190">
        <f t="shared" si="13"/>
        <v>0</v>
      </c>
      <c r="G48" s="191">
        <f t="shared" si="13"/>
        <v>0</v>
      </c>
      <c r="H48" s="192">
        <f t="shared" si="13"/>
        <v>0</v>
      </c>
      <c r="I48" s="193">
        <f t="shared" si="13"/>
        <v>0</v>
      </c>
      <c r="J48" s="193">
        <f t="shared" si="13"/>
        <v>2</v>
      </c>
      <c r="K48" s="194">
        <f t="shared" si="13"/>
        <v>2</v>
      </c>
      <c r="L48" s="195">
        <f t="shared" si="13"/>
        <v>1</v>
      </c>
      <c r="M48" s="196">
        <f t="shared" si="13"/>
        <v>2</v>
      </c>
      <c r="N48" s="196">
        <f t="shared" si="13"/>
        <v>0</v>
      </c>
      <c r="O48" s="197">
        <f t="shared" si="13"/>
        <v>0</v>
      </c>
      <c r="P48" s="198">
        <f t="shared" si="13"/>
        <v>0</v>
      </c>
      <c r="Q48" s="199">
        <f t="shared" si="13"/>
        <v>0</v>
      </c>
      <c r="R48" s="199">
        <f t="shared" si="13"/>
        <v>0</v>
      </c>
      <c r="S48" s="200">
        <f t="shared" si="13"/>
        <v>0</v>
      </c>
      <c r="T48" s="201">
        <f t="shared" si="13"/>
        <v>3</v>
      </c>
      <c r="U48" s="202">
        <f t="shared" si="13"/>
        <v>1</v>
      </c>
      <c r="V48" s="202">
        <f t="shared" si="13"/>
        <v>0</v>
      </c>
      <c r="W48" s="203">
        <f t="shared" si="13"/>
        <v>0</v>
      </c>
      <c r="X48" s="204">
        <f t="shared" si="13"/>
        <v>1</v>
      </c>
      <c r="Y48" s="205">
        <f t="shared" si="13"/>
        <v>2</v>
      </c>
      <c r="Z48" s="205">
        <f t="shared" si="13"/>
        <v>1</v>
      </c>
      <c r="AA48" s="206">
        <f t="shared" si="13"/>
        <v>0</v>
      </c>
      <c r="AB48" s="207">
        <f>COUNT(AB44:AB47)+COUNTIFS(AB44:AB47,"X")</f>
        <v>1</v>
      </c>
      <c r="AC48" s="207">
        <f t="shared" ref="AC48:AU48" si="14">COUNT(AC44:AC47)+COUNTIFS(AC44:AC47,"X")</f>
        <v>2</v>
      </c>
      <c r="AD48" s="207">
        <f t="shared" si="14"/>
        <v>1</v>
      </c>
      <c r="AE48" s="207">
        <f t="shared" si="14"/>
        <v>0</v>
      </c>
      <c r="AF48" s="192">
        <f t="shared" si="14"/>
        <v>0</v>
      </c>
      <c r="AG48" s="193">
        <f t="shared" si="14"/>
        <v>0</v>
      </c>
      <c r="AH48" s="193">
        <f t="shared" si="14"/>
        <v>0</v>
      </c>
      <c r="AI48" s="194">
        <f t="shared" si="14"/>
        <v>0</v>
      </c>
      <c r="AJ48" s="195">
        <f t="shared" si="14"/>
        <v>4</v>
      </c>
      <c r="AK48" s="196">
        <f t="shared" si="14"/>
        <v>0</v>
      </c>
      <c r="AL48" s="196">
        <f t="shared" si="14"/>
        <v>0</v>
      </c>
      <c r="AM48" s="197">
        <f t="shared" si="14"/>
        <v>0</v>
      </c>
      <c r="AN48" s="198">
        <f t="shared" si="14"/>
        <v>0</v>
      </c>
      <c r="AO48" s="199">
        <f t="shared" si="14"/>
        <v>0</v>
      </c>
      <c r="AP48" s="199">
        <f t="shared" si="14"/>
        <v>3</v>
      </c>
      <c r="AQ48" s="200">
        <f t="shared" si="14"/>
        <v>1</v>
      </c>
      <c r="AR48" s="201">
        <f t="shared" si="14"/>
        <v>0</v>
      </c>
      <c r="AS48" s="202">
        <f t="shared" si="14"/>
        <v>0</v>
      </c>
      <c r="AT48" s="202">
        <f t="shared" si="14"/>
        <v>0</v>
      </c>
      <c r="AU48" s="203">
        <f t="shared" si="14"/>
        <v>0</v>
      </c>
      <c r="AV48" s="208">
        <f>AV47+AV46+AV45+AV44</f>
        <v>10</v>
      </c>
      <c r="AW48" s="208">
        <f>AW47+AW46+AW45+AW44</f>
        <v>7</v>
      </c>
      <c r="AX48" s="208">
        <f>AX47+AX46+AX45+AX44</f>
        <v>7</v>
      </c>
      <c r="AY48" s="208">
        <f>AY47+AY46+AY45+AY44</f>
        <v>3</v>
      </c>
    </row>
    <row r="49" spans="1:51" x14ac:dyDescent="0.2">
      <c r="A49" s="426"/>
      <c r="B49" s="312" t="s">
        <v>287</v>
      </c>
      <c r="C49" s="479" t="str">
        <f>A9</f>
        <v>GESTION DIRECTIVA</v>
      </c>
      <c r="D49" s="210">
        <f>D48+D43+D33+D28+D19+D13</f>
        <v>0</v>
      </c>
      <c r="E49" s="211">
        <f t="shared" ref="E49:AA49" si="15">E48+E43+E33+E28+E19+E13</f>
        <v>0</v>
      </c>
      <c r="F49" s="211">
        <f t="shared" si="15"/>
        <v>0</v>
      </c>
      <c r="G49" s="212">
        <f t="shared" si="15"/>
        <v>0</v>
      </c>
      <c r="H49" s="237">
        <f t="shared" si="15"/>
        <v>1</v>
      </c>
      <c r="I49" s="238">
        <f t="shared" si="15"/>
        <v>3</v>
      </c>
      <c r="J49" s="238">
        <f t="shared" si="15"/>
        <v>9</v>
      </c>
      <c r="K49" s="239">
        <f t="shared" si="15"/>
        <v>21</v>
      </c>
      <c r="L49" s="240">
        <f t="shared" si="15"/>
        <v>9</v>
      </c>
      <c r="M49" s="241">
        <f t="shared" si="15"/>
        <v>13</v>
      </c>
      <c r="N49" s="241">
        <f t="shared" si="15"/>
        <v>11</v>
      </c>
      <c r="O49" s="242">
        <f t="shared" si="15"/>
        <v>0</v>
      </c>
      <c r="P49" s="243">
        <f t="shared" si="15"/>
        <v>0</v>
      </c>
      <c r="Q49" s="244">
        <f t="shared" si="15"/>
        <v>0</v>
      </c>
      <c r="R49" s="244">
        <f t="shared" si="15"/>
        <v>0</v>
      </c>
      <c r="S49" s="245">
        <f t="shared" si="15"/>
        <v>0</v>
      </c>
      <c r="T49" s="246">
        <f t="shared" si="15"/>
        <v>20</v>
      </c>
      <c r="U49" s="247">
        <f t="shared" si="15"/>
        <v>11</v>
      </c>
      <c r="V49" s="247">
        <f t="shared" si="15"/>
        <v>3</v>
      </c>
      <c r="W49" s="248">
        <f t="shared" si="15"/>
        <v>0</v>
      </c>
      <c r="X49" s="249">
        <f>X48+X43+X33+X28+X19+X13</f>
        <v>9</v>
      </c>
      <c r="Y49" s="250">
        <f t="shared" si="15"/>
        <v>19</v>
      </c>
      <c r="Z49" s="250">
        <f t="shared" si="15"/>
        <v>6</v>
      </c>
      <c r="AA49" s="251">
        <f t="shared" si="15"/>
        <v>0</v>
      </c>
      <c r="AB49" s="252">
        <f>AB48+AB43+AB33+AB28+AB19+AB13</f>
        <v>6</v>
      </c>
      <c r="AC49" s="253">
        <f t="shared" ref="AC49:AY49" si="16">AC48+AC43+AC33+AC28+AC19+AC13</f>
        <v>17</v>
      </c>
      <c r="AD49" s="253">
        <f t="shared" si="16"/>
        <v>11</v>
      </c>
      <c r="AE49" s="254">
        <f t="shared" si="16"/>
        <v>0</v>
      </c>
      <c r="AF49" s="237">
        <f t="shared" si="16"/>
        <v>0</v>
      </c>
      <c r="AG49" s="238">
        <f t="shared" si="16"/>
        <v>0</v>
      </c>
      <c r="AH49" s="238">
        <f t="shared" si="16"/>
        <v>0</v>
      </c>
      <c r="AI49" s="239">
        <f t="shared" si="16"/>
        <v>0</v>
      </c>
      <c r="AJ49" s="240">
        <f t="shared" si="16"/>
        <v>21</v>
      </c>
      <c r="AK49" s="241">
        <f t="shared" si="16"/>
        <v>3</v>
      </c>
      <c r="AL49" s="241">
        <f t="shared" si="16"/>
        <v>9</v>
      </c>
      <c r="AM49" s="242">
        <f t="shared" si="16"/>
        <v>1</v>
      </c>
      <c r="AN49" s="243">
        <f t="shared" si="16"/>
        <v>0</v>
      </c>
      <c r="AO49" s="244">
        <f t="shared" si="16"/>
        <v>3</v>
      </c>
      <c r="AP49" s="244">
        <f t="shared" si="16"/>
        <v>9</v>
      </c>
      <c r="AQ49" s="245">
        <f t="shared" si="16"/>
        <v>22</v>
      </c>
      <c r="AR49" s="246">
        <f t="shared" si="16"/>
        <v>0</v>
      </c>
      <c r="AS49" s="247">
        <f t="shared" si="16"/>
        <v>0</v>
      </c>
      <c r="AT49" s="247">
        <f t="shared" si="16"/>
        <v>0</v>
      </c>
      <c r="AU49" s="248">
        <f t="shared" si="16"/>
        <v>0</v>
      </c>
      <c r="AV49" s="255">
        <f t="shared" si="16"/>
        <v>66</v>
      </c>
      <c r="AW49" s="256">
        <f t="shared" si="16"/>
        <v>69</v>
      </c>
      <c r="AX49" s="256">
        <f t="shared" si="16"/>
        <v>58</v>
      </c>
      <c r="AY49" s="257">
        <f t="shared" si="16"/>
        <v>44</v>
      </c>
    </row>
    <row r="50" spans="1:51" ht="15.75" thickBot="1" x14ac:dyDescent="0.25">
      <c r="A50" s="427"/>
      <c r="B50" s="315" t="s">
        <v>288</v>
      </c>
      <c r="C50" s="480"/>
      <c r="D50" s="258">
        <f>D49*100%/34</f>
        <v>0</v>
      </c>
      <c r="E50" s="259">
        <f t="shared" ref="E50:AA50" si="17">E49*100%/34</f>
        <v>0</v>
      </c>
      <c r="F50" s="259">
        <f t="shared" si="17"/>
        <v>0</v>
      </c>
      <c r="G50" s="260">
        <f t="shared" si="17"/>
        <v>0</v>
      </c>
      <c r="H50" s="261">
        <f t="shared" si="17"/>
        <v>2.9411764705882353E-2</v>
      </c>
      <c r="I50" s="262">
        <f t="shared" si="17"/>
        <v>8.8235294117647065E-2</v>
      </c>
      <c r="J50" s="262">
        <f t="shared" si="17"/>
        <v>0.26470588235294118</v>
      </c>
      <c r="K50" s="263">
        <f t="shared" si="17"/>
        <v>0.61764705882352944</v>
      </c>
      <c r="L50" s="264">
        <f t="shared" si="17"/>
        <v>0.26470588235294118</v>
      </c>
      <c r="M50" s="265">
        <f t="shared" si="17"/>
        <v>0.38235294117647056</v>
      </c>
      <c r="N50" s="265">
        <f t="shared" si="17"/>
        <v>0.3235294117647059</v>
      </c>
      <c r="O50" s="266">
        <f t="shared" si="17"/>
        <v>0</v>
      </c>
      <c r="P50" s="267">
        <f t="shared" si="17"/>
        <v>0</v>
      </c>
      <c r="Q50" s="268">
        <f t="shared" si="17"/>
        <v>0</v>
      </c>
      <c r="R50" s="268">
        <f t="shared" si="17"/>
        <v>0</v>
      </c>
      <c r="S50" s="269">
        <f t="shared" si="17"/>
        <v>0</v>
      </c>
      <c r="T50" s="270">
        <f t="shared" si="17"/>
        <v>0.58823529411764708</v>
      </c>
      <c r="U50" s="271">
        <f t="shared" si="17"/>
        <v>0.3235294117647059</v>
      </c>
      <c r="V50" s="271">
        <f t="shared" si="17"/>
        <v>8.8235294117647065E-2</v>
      </c>
      <c r="W50" s="272">
        <f t="shared" si="17"/>
        <v>0</v>
      </c>
      <c r="X50" s="273">
        <f t="shared" si="17"/>
        <v>0.26470588235294118</v>
      </c>
      <c r="Y50" s="274">
        <f t="shared" si="17"/>
        <v>0.55882352941176472</v>
      </c>
      <c r="Z50" s="274">
        <f t="shared" si="17"/>
        <v>0.17647058823529413</v>
      </c>
      <c r="AA50" s="275">
        <f t="shared" si="17"/>
        <v>0</v>
      </c>
      <c r="AB50" s="276">
        <f>AB49*100%/34</f>
        <v>0.17647058823529413</v>
      </c>
      <c r="AC50" s="277">
        <f t="shared" ref="AC50:AY50" si="18">AC49*100%/34</f>
        <v>0.5</v>
      </c>
      <c r="AD50" s="277">
        <f t="shared" si="18"/>
        <v>0.3235294117647059</v>
      </c>
      <c r="AE50" s="278">
        <f t="shared" si="18"/>
        <v>0</v>
      </c>
      <c r="AF50" s="261">
        <f t="shared" si="18"/>
        <v>0</v>
      </c>
      <c r="AG50" s="262">
        <f t="shared" si="18"/>
        <v>0</v>
      </c>
      <c r="AH50" s="262">
        <f t="shared" si="18"/>
        <v>0</v>
      </c>
      <c r="AI50" s="263">
        <f t="shared" si="18"/>
        <v>0</v>
      </c>
      <c r="AJ50" s="264">
        <f t="shared" si="18"/>
        <v>0.61764705882352944</v>
      </c>
      <c r="AK50" s="265">
        <f t="shared" si="18"/>
        <v>8.8235294117647065E-2</v>
      </c>
      <c r="AL50" s="265">
        <f t="shared" si="18"/>
        <v>0.26470588235294118</v>
      </c>
      <c r="AM50" s="266">
        <f t="shared" si="18"/>
        <v>2.9411764705882353E-2</v>
      </c>
      <c r="AN50" s="267">
        <f t="shared" si="18"/>
        <v>0</v>
      </c>
      <c r="AO50" s="268">
        <f t="shared" si="18"/>
        <v>8.8235294117647065E-2</v>
      </c>
      <c r="AP50" s="268">
        <f t="shared" si="18"/>
        <v>0.26470588235294118</v>
      </c>
      <c r="AQ50" s="269">
        <f t="shared" si="18"/>
        <v>0.6470588235294118</v>
      </c>
      <c r="AR50" s="270">
        <f t="shared" si="18"/>
        <v>0</v>
      </c>
      <c r="AS50" s="271">
        <f t="shared" si="18"/>
        <v>0</v>
      </c>
      <c r="AT50" s="271">
        <f t="shared" si="18"/>
        <v>0</v>
      </c>
      <c r="AU50" s="272">
        <f t="shared" si="18"/>
        <v>0</v>
      </c>
      <c r="AV50" s="279">
        <f t="shared" si="18"/>
        <v>1.9411764705882353</v>
      </c>
      <c r="AW50" s="280">
        <f t="shared" si="18"/>
        <v>2.0294117647058822</v>
      </c>
      <c r="AX50" s="280">
        <f t="shared" si="18"/>
        <v>1.7058823529411764</v>
      </c>
      <c r="AY50" s="281">
        <f t="shared" si="18"/>
        <v>1.2941176470588236</v>
      </c>
    </row>
    <row r="51" spans="1:51" ht="15.75" customHeight="1" thickBot="1" x14ac:dyDescent="0.25">
      <c r="A51" s="425" t="s">
        <v>289</v>
      </c>
      <c r="B51" s="471" t="s">
        <v>290</v>
      </c>
      <c r="C51" s="121" t="s">
        <v>291</v>
      </c>
      <c r="D51" s="122"/>
      <c r="E51" s="123"/>
      <c r="F51" s="123"/>
      <c r="G51" s="124"/>
      <c r="H51" s="213"/>
      <c r="I51" s="214"/>
      <c r="J51" s="214"/>
      <c r="K51" s="215" t="s">
        <v>222</v>
      </c>
      <c r="L51" s="216"/>
      <c r="M51" s="217"/>
      <c r="N51" s="217" t="s">
        <v>222</v>
      </c>
      <c r="O51" s="218"/>
      <c r="P51" s="219"/>
      <c r="Q51" s="220"/>
      <c r="R51" s="220"/>
      <c r="S51" s="221"/>
      <c r="T51" s="222"/>
      <c r="U51" s="223" t="s">
        <v>222</v>
      </c>
      <c r="V51" s="223"/>
      <c r="W51" s="224"/>
      <c r="X51" s="225"/>
      <c r="Y51" s="226" t="s">
        <v>222</v>
      </c>
      <c r="Z51" s="226"/>
      <c r="AA51" s="227"/>
      <c r="AB51" s="228"/>
      <c r="AC51" s="229"/>
      <c r="AD51" s="229" t="s">
        <v>222</v>
      </c>
      <c r="AE51" s="230"/>
      <c r="AF51" s="213"/>
      <c r="AG51" s="214"/>
      <c r="AH51" s="214"/>
      <c r="AI51" s="215"/>
      <c r="AJ51" s="216"/>
      <c r="AK51" s="217"/>
      <c r="AL51" s="217"/>
      <c r="AM51" s="218" t="s">
        <v>222</v>
      </c>
      <c r="AN51" s="219"/>
      <c r="AO51" s="220"/>
      <c r="AP51" s="220" t="s">
        <v>222</v>
      </c>
      <c r="AQ51" s="221"/>
      <c r="AR51" s="222"/>
      <c r="AS51" s="223"/>
      <c r="AT51" s="223"/>
      <c r="AU51" s="224"/>
      <c r="AV51" s="144">
        <f t="shared" ref="AV51:AY55" si="19">COUNTA(D51,H51,L51,P51,T51,X51,AB51,AF51,AJ51,AN51,AR51)</f>
        <v>0</v>
      </c>
      <c r="AW51" s="144">
        <f t="shared" si="19"/>
        <v>2</v>
      </c>
      <c r="AX51" s="144">
        <f t="shared" si="19"/>
        <v>3</v>
      </c>
      <c r="AY51" s="144">
        <f t="shared" si="19"/>
        <v>2</v>
      </c>
    </row>
    <row r="52" spans="1:51" ht="15.75" thickBot="1" x14ac:dyDescent="0.25">
      <c r="A52" s="426"/>
      <c r="B52" s="472"/>
      <c r="C52" s="145" t="s">
        <v>292</v>
      </c>
      <c r="D52" s="146"/>
      <c r="E52" s="147"/>
      <c r="F52" s="147"/>
      <c r="G52" s="148"/>
      <c r="H52" s="149"/>
      <c r="I52" s="150"/>
      <c r="J52" s="150" t="s">
        <v>222</v>
      </c>
      <c r="K52" s="151"/>
      <c r="L52" s="152" t="s">
        <v>222</v>
      </c>
      <c r="M52" s="153"/>
      <c r="N52" s="153"/>
      <c r="O52" s="154"/>
      <c r="P52" s="155"/>
      <c r="Q52" s="156"/>
      <c r="R52" s="156"/>
      <c r="S52" s="157"/>
      <c r="T52" s="158" t="s">
        <v>222</v>
      </c>
      <c r="U52" s="159"/>
      <c r="V52" s="159"/>
      <c r="W52" s="160"/>
      <c r="X52" s="161"/>
      <c r="Y52" s="162"/>
      <c r="Z52" s="162" t="s">
        <v>222</v>
      </c>
      <c r="AA52" s="163"/>
      <c r="AB52" s="164"/>
      <c r="AC52" s="165"/>
      <c r="AD52" s="165" t="s">
        <v>222</v>
      </c>
      <c r="AE52" s="166"/>
      <c r="AF52" s="149"/>
      <c r="AG52" s="150"/>
      <c r="AH52" s="150"/>
      <c r="AI52" s="151"/>
      <c r="AJ52" s="152"/>
      <c r="AK52" s="153"/>
      <c r="AL52" s="153" t="s">
        <v>222</v>
      </c>
      <c r="AM52" s="154"/>
      <c r="AN52" s="155"/>
      <c r="AO52" s="156"/>
      <c r="AP52" s="156"/>
      <c r="AQ52" s="157" t="s">
        <v>222</v>
      </c>
      <c r="AR52" s="158"/>
      <c r="AS52" s="159"/>
      <c r="AT52" s="159"/>
      <c r="AU52" s="160"/>
      <c r="AV52" s="144">
        <f t="shared" si="19"/>
        <v>2</v>
      </c>
      <c r="AW52" s="144">
        <f t="shared" si="19"/>
        <v>0</v>
      </c>
      <c r="AX52" s="144">
        <f t="shared" si="19"/>
        <v>4</v>
      </c>
      <c r="AY52" s="144">
        <f t="shared" si="19"/>
        <v>1</v>
      </c>
    </row>
    <row r="53" spans="1:51" ht="15.75" thickBot="1" x14ac:dyDescent="0.25">
      <c r="A53" s="426"/>
      <c r="B53" s="472"/>
      <c r="C53" s="145" t="s">
        <v>293</v>
      </c>
      <c r="D53" s="146"/>
      <c r="E53" s="147"/>
      <c r="F53" s="147"/>
      <c r="G53" s="148"/>
      <c r="H53" s="149"/>
      <c r="I53" s="150"/>
      <c r="J53" s="150"/>
      <c r="K53" s="151" t="s">
        <v>222</v>
      </c>
      <c r="L53" s="152"/>
      <c r="M53" s="153" t="s">
        <v>222</v>
      </c>
      <c r="N53" s="153"/>
      <c r="O53" s="154"/>
      <c r="P53" s="155"/>
      <c r="Q53" s="156"/>
      <c r="R53" s="156"/>
      <c r="S53" s="157"/>
      <c r="T53" s="158" t="s">
        <v>222</v>
      </c>
      <c r="U53" s="159"/>
      <c r="V53" s="159"/>
      <c r="W53" s="160"/>
      <c r="X53" s="161"/>
      <c r="Y53" s="162" t="s">
        <v>222</v>
      </c>
      <c r="Z53" s="162"/>
      <c r="AA53" s="163"/>
      <c r="AB53" s="164"/>
      <c r="AC53" s="165"/>
      <c r="AD53" s="165"/>
      <c r="AE53" s="166" t="s">
        <v>222</v>
      </c>
      <c r="AF53" s="149"/>
      <c r="AG53" s="150"/>
      <c r="AH53" s="150"/>
      <c r="AI53" s="151"/>
      <c r="AJ53" s="152"/>
      <c r="AK53" s="153"/>
      <c r="AL53" s="153" t="s">
        <v>222</v>
      </c>
      <c r="AM53" s="154"/>
      <c r="AN53" s="155"/>
      <c r="AO53" s="156"/>
      <c r="AP53" s="156"/>
      <c r="AQ53" s="157" t="s">
        <v>222</v>
      </c>
      <c r="AR53" s="158"/>
      <c r="AS53" s="159"/>
      <c r="AT53" s="159"/>
      <c r="AU53" s="160"/>
      <c r="AV53" s="144">
        <f t="shared" si="19"/>
        <v>1</v>
      </c>
      <c r="AW53" s="168">
        <f t="shared" si="19"/>
        <v>2</v>
      </c>
      <c r="AX53" s="144">
        <f t="shared" si="19"/>
        <v>1</v>
      </c>
      <c r="AY53" s="144">
        <f t="shared" si="19"/>
        <v>3</v>
      </c>
    </row>
    <row r="54" spans="1:51" ht="15.75" thickBot="1" x14ac:dyDescent="0.25">
      <c r="A54" s="426"/>
      <c r="B54" s="472"/>
      <c r="C54" s="145" t="s">
        <v>80</v>
      </c>
      <c r="D54" s="146"/>
      <c r="E54" s="147"/>
      <c r="F54" s="147"/>
      <c r="G54" s="148"/>
      <c r="H54" s="149"/>
      <c r="I54" s="150"/>
      <c r="J54" s="150"/>
      <c r="K54" s="151" t="s">
        <v>222</v>
      </c>
      <c r="L54" s="152"/>
      <c r="M54" s="153"/>
      <c r="N54" s="153" t="s">
        <v>222</v>
      </c>
      <c r="O54" s="154"/>
      <c r="P54" s="155"/>
      <c r="Q54" s="156"/>
      <c r="R54" s="156"/>
      <c r="S54" s="157"/>
      <c r="T54" s="158"/>
      <c r="U54" s="159"/>
      <c r="V54" s="159"/>
      <c r="W54" s="160" t="s">
        <v>222</v>
      </c>
      <c r="X54" s="161"/>
      <c r="Y54" s="162" t="s">
        <v>222</v>
      </c>
      <c r="Z54" s="162"/>
      <c r="AA54" s="163"/>
      <c r="AB54" s="164"/>
      <c r="AC54" s="165"/>
      <c r="AD54" s="165"/>
      <c r="AE54" s="166" t="s">
        <v>222</v>
      </c>
      <c r="AF54" s="149"/>
      <c r="AG54" s="150"/>
      <c r="AH54" s="150"/>
      <c r="AI54" s="151"/>
      <c r="AJ54" s="152"/>
      <c r="AK54" s="153"/>
      <c r="AL54" s="153"/>
      <c r="AM54" s="154" t="s">
        <v>222</v>
      </c>
      <c r="AN54" s="155"/>
      <c r="AO54" s="156"/>
      <c r="AP54" s="156"/>
      <c r="AQ54" s="157" t="s">
        <v>222</v>
      </c>
      <c r="AR54" s="158"/>
      <c r="AS54" s="159"/>
      <c r="AT54" s="159"/>
      <c r="AU54" s="160"/>
      <c r="AV54" s="144">
        <f t="shared" si="19"/>
        <v>0</v>
      </c>
      <c r="AW54" s="144">
        <f t="shared" si="19"/>
        <v>1</v>
      </c>
      <c r="AX54" s="144">
        <f t="shared" si="19"/>
        <v>1</v>
      </c>
      <c r="AY54" s="144">
        <f t="shared" si="19"/>
        <v>5</v>
      </c>
    </row>
    <row r="55" spans="1:51" ht="15.75" thickBot="1" x14ac:dyDescent="0.25">
      <c r="A55" s="426"/>
      <c r="B55" s="472"/>
      <c r="C55" s="169" t="s">
        <v>294</v>
      </c>
      <c r="D55" s="97"/>
      <c r="E55" s="98"/>
      <c r="F55" s="98"/>
      <c r="G55" s="99"/>
      <c r="H55" s="170"/>
      <c r="I55" s="171"/>
      <c r="J55" s="171"/>
      <c r="K55" s="172" t="s">
        <v>222</v>
      </c>
      <c r="L55" s="173"/>
      <c r="M55" s="174"/>
      <c r="N55" s="174" t="s">
        <v>222</v>
      </c>
      <c r="O55" s="175"/>
      <c r="P55" s="176"/>
      <c r="Q55" s="177"/>
      <c r="R55" s="177"/>
      <c r="S55" s="178"/>
      <c r="T55" s="179"/>
      <c r="U55" s="180"/>
      <c r="V55" s="180" t="s">
        <v>222</v>
      </c>
      <c r="W55" s="181"/>
      <c r="X55" s="182"/>
      <c r="Y55" s="183" t="s">
        <v>222</v>
      </c>
      <c r="Z55" s="183"/>
      <c r="AA55" s="184"/>
      <c r="AB55" s="185"/>
      <c r="AC55" s="186"/>
      <c r="AD55" s="186" t="s">
        <v>222</v>
      </c>
      <c r="AE55" s="187"/>
      <c r="AF55" s="170"/>
      <c r="AG55" s="171"/>
      <c r="AH55" s="171"/>
      <c r="AI55" s="172"/>
      <c r="AJ55" s="173"/>
      <c r="AK55" s="174"/>
      <c r="AL55" s="174"/>
      <c r="AM55" s="175" t="s">
        <v>222</v>
      </c>
      <c r="AN55" s="176"/>
      <c r="AO55" s="177"/>
      <c r="AP55" s="177"/>
      <c r="AQ55" s="178" t="s">
        <v>222</v>
      </c>
      <c r="AR55" s="179"/>
      <c r="AS55" s="180"/>
      <c r="AT55" s="180"/>
      <c r="AU55" s="181"/>
      <c r="AV55" s="144">
        <f t="shared" si="19"/>
        <v>0</v>
      </c>
      <c r="AW55" s="144">
        <f t="shared" si="19"/>
        <v>1</v>
      </c>
      <c r="AX55" s="144">
        <f t="shared" si="19"/>
        <v>3</v>
      </c>
      <c r="AY55" s="144">
        <f t="shared" si="19"/>
        <v>3</v>
      </c>
    </row>
    <row r="56" spans="1:51" ht="15.75" thickBot="1" x14ac:dyDescent="0.25">
      <c r="A56" s="426"/>
      <c r="B56" s="189" t="s">
        <v>273</v>
      </c>
      <c r="C56" s="231" t="str">
        <f>B51</f>
        <v>DISEÑO PEDAGOGICO (CURRICULAR)</v>
      </c>
      <c r="D56" s="311">
        <f>COUNT(D51:D55)+COUNTIFS(D51:D55,"X")</f>
        <v>0</v>
      </c>
      <c r="E56" s="190">
        <f t="shared" ref="E56:AA56" si="20">COUNT(E51:E55)+COUNTIFS(E51:E55,"X")</f>
        <v>0</v>
      </c>
      <c r="F56" s="190">
        <f t="shared" si="20"/>
        <v>0</v>
      </c>
      <c r="G56" s="191">
        <f t="shared" si="20"/>
        <v>0</v>
      </c>
      <c r="H56" s="192">
        <f>COUNT(H51:H55)+COUNTIFS(H51:H55,"X")</f>
        <v>0</v>
      </c>
      <c r="I56" s="193">
        <f t="shared" si="20"/>
        <v>0</v>
      </c>
      <c r="J56" s="193">
        <f t="shared" si="20"/>
        <v>1</v>
      </c>
      <c r="K56" s="194">
        <f t="shared" si="20"/>
        <v>4</v>
      </c>
      <c r="L56" s="195">
        <f t="shared" si="20"/>
        <v>1</v>
      </c>
      <c r="M56" s="196">
        <f t="shared" si="20"/>
        <v>1</v>
      </c>
      <c r="N56" s="196">
        <f t="shared" si="20"/>
        <v>3</v>
      </c>
      <c r="O56" s="197">
        <f t="shared" si="20"/>
        <v>0</v>
      </c>
      <c r="P56" s="198">
        <f t="shared" si="20"/>
        <v>0</v>
      </c>
      <c r="Q56" s="199">
        <f t="shared" si="20"/>
        <v>0</v>
      </c>
      <c r="R56" s="199">
        <f t="shared" si="20"/>
        <v>0</v>
      </c>
      <c r="S56" s="200">
        <f t="shared" si="20"/>
        <v>0</v>
      </c>
      <c r="T56" s="201">
        <f t="shared" si="20"/>
        <v>2</v>
      </c>
      <c r="U56" s="202">
        <f t="shared" si="20"/>
        <v>1</v>
      </c>
      <c r="V56" s="202">
        <f t="shared" si="20"/>
        <v>1</v>
      </c>
      <c r="W56" s="203">
        <f t="shared" si="20"/>
        <v>1</v>
      </c>
      <c r="X56" s="204">
        <f t="shared" si="20"/>
        <v>0</v>
      </c>
      <c r="Y56" s="205">
        <f t="shared" si="20"/>
        <v>4</v>
      </c>
      <c r="Z56" s="205">
        <f t="shared" si="20"/>
        <v>1</v>
      </c>
      <c r="AA56" s="206">
        <f t="shared" si="20"/>
        <v>0</v>
      </c>
      <c r="AB56" s="207">
        <f>COUNT(AB51:AB55)+COUNTIFS(AB51:AB55,"X")</f>
        <v>0</v>
      </c>
      <c r="AC56" s="207">
        <f>COUNT(AC51:AC55)+COUNTIFS(AC51:AC55,"X")</f>
        <v>0</v>
      </c>
      <c r="AD56" s="207">
        <f>COUNT(AD51:AD55)+COUNTIFS(AD51:AD55,"X")</f>
        <v>3</v>
      </c>
      <c r="AE56" s="207">
        <f>COUNT(AE51:AE55)+COUNTIFS(AE51:AE55,"X")</f>
        <v>2</v>
      </c>
      <c r="AF56" s="192">
        <f>COUNT(AF51:AF55)+COUNTIFS(AF51:AF55,"X")</f>
        <v>0</v>
      </c>
      <c r="AG56" s="193">
        <f t="shared" ref="AG56:AU56" si="21">COUNT(AG51:AG55)+COUNTIFS(AG51:AG55,"X")</f>
        <v>0</v>
      </c>
      <c r="AH56" s="193">
        <f t="shared" si="21"/>
        <v>0</v>
      </c>
      <c r="AI56" s="194">
        <f t="shared" si="21"/>
        <v>0</v>
      </c>
      <c r="AJ56" s="195">
        <f t="shared" si="21"/>
        <v>0</v>
      </c>
      <c r="AK56" s="196">
        <f t="shared" si="21"/>
        <v>0</v>
      </c>
      <c r="AL56" s="196">
        <f t="shared" si="21"/>
        <v>2</v>
      </c>
      <c r="AM56" s="197">
        <f t="shared" si="21"/>
        <v>3</v>
      </c>
      <c r="AN56" s="198">
        <f t="shared" si="21"/>
        <v>0</v>
      </c>
      <c r="AO56" s="199">
        <f t="shared" si="21"/>
        <v>0</v>
      </c>
      <c r="AP56" s="199">
        <f t="shared" si="21"/>
        <v>1</v>
      </c>
      <c r="AQ56" s="200">
        <f t="shared" si="21"/>
        <v>4</v>
      </c>
      <c r="AR56" s="201">
        <f t="shared" si="21"/>
        <v>0</v>
      </c>
      <c r="AS56" s="202">
        <f t="shared" si="21"/>
        <v>0</v>
      </c>
      <c r="AT56" s="202">
        <f t="shared" si="21"/>
        <v>0</v>
      </c>
      <c r="AU56" s="203">
        <f t="shared" si="21"/>
        <v>0</v>
      </c>
      <c r="AV56" s="208">
        <f>AV55+AV54+AV53+AV52+AV51</f>
        <v>3</v>
      </c>
      <c r="AW56" s="208">
        <f>AW55+AW54+AW53+AW52+AW51</f>
        <v>6</v>
      </c>
      <c r="AX56" s="208">
        <f>AX55+AX54+AX53+AX52+AX51</f>
        <v>12</v>
      </c>
      <c r="AY56" s="208">
        <f>AY55+AY54+AY53+AY52+AY51</f>
        <v>14</v>
      </c>
    </row>
    <row r="57" spans="1:51" ht="30.75" thickBot="1" x14ac:dyDescent="0.25">
      <c r="A57" s="426"/>
      <c r="B57" s="472" t="s">
        <v>295</v>
      </c>
      <c r="C57" s="282" t="s">
        <v>84</v>
      </c>
      <c r="D57" s="210"/>
      <c r="E57" s="211"/>
      <c r="F57" s="211"/>
      <c r="G57" s="212"/>
      <c r="H57" s="213"/>
      <c r="I57" s="214"/>
      <c r="J57" s="214"/>
      <c r="K57" s="215" t="s">
        <v>222</v>
      </c>
      <c r="L57" s="216"/>
      <c r="M57" s="217" t="s">
        <v>222</v>
      </c>
      <c r="N57" s="217"/>
      <c r="O57" s="218"/>
      <c r="P57" s="219"/>
      <c r="Q57" s="220"/>
      <c r="R57" s="220"/>
      <c r="S57" s="221"/>
      <c r="T57" s="222" t="s">
        <v>222</v>
      </c>
      <c r="U57" s="223"/>
      <c r="V57" s="223"/>
      <c r="W57" s="224"/>
      <c r="X57" s="225"/>
      <c r="Y57" s="226" t="s">
        <v>222</v>
      </c>
      <c r="Z57" s="226"/>
      <c r="AA57" s="227"/>
      <c r="AB57" s="228"/>
      <c r="AC57" s="229"/>
      <c r="AD57" s="229" t="s">
        <v>222</v>
      </c>
      <c r="AE57" s="230"/>
      <c r="AF57" s="213"/>
      <c r="AG57" s="214"/>
      <c r="AH57" s="214"/>
      <c r="AI57" s="215"/>
      <c r="AJ57" s="216"/>
      <c r="AK57" s="217"/>
      <c r="AL57" s="217" t="s">
        <v>222</v>
      </c>
      <c r="AM57" s="218"/>
      <c r="AN57" s="219"/>
      <c r="AO57" s="220"/>
      <c r="AP57" s="220"/>
      <c r="AQ57" s="221" t="s">
        <v>222</v>
      </c>
      <c r="AR57" s="222"/>
      <c r="AS57" s="223"/>
      <c r="AT57" s="223"/>
      <c r="AU57" s="224"/>
      <c r="AV57" s="144">
        <f t="shared" ref="AV57:AY60" si="22">COUNTA(D57,H57,L57,P57,T57,X57,AB57,AF57,AJ57,AN57,AR57)</f>
        <v>1</v>
      </c>
      <c r="AW57" s="168">
        <f t="shared" si="22"/>
        <v>2</v>
      </c>
      <c r="AX57" s="144">
        <f t="shared" si="22"/>
        <v>2</v>
      </c>
      <c r="AY57" s="144">
        <f t="shared" si="22"/>
        <v>2</v>
      </c>
    </row>
    <row r="58" spans="1:51" ht="15.75" thickBot="1" x14ac:dyDescent="0.25">
      <c r="A58" s="426"/>
      <c r="B58" s="472"/>
      <c r="C58" s="145" t="s">
        <v>85</v>
      </c>
      <c r="D58" s="146"/>
      <c r="E58" s="147"/>
      <c r="F58" s="147"/>
      <c r="G58" s="148"/>
      <c r="H58" s="149"/>
      <c r="I58" s="150"/>
      <c r="J58" s="150" t="s">
        <v>222</v>
      </c>
      <c r="K58" s="151"/>
      <c r="L58" s="152"/>
      <c r="M58" s="153"/>
      <c r="N58" s="153" t="s">
        <v>222</v>
      </c>
      <c r="O58" s="154"/>
      <c r="P58" s="155"/>
      <c r="Q58" s="156"/>
      <c r="R58" s="156"/>
      <c r="S58" s="157"/>
      <c r="T58" s="158"/>
      <c r="U58" s="159"/>
      <c r="V58" s="159" t="s">
        <v>222</v>
      </c>
      <c r="W58" s="160"/>
      <c r="X58" s="161"/>
      <c r="Y58" s="162" t="s">
        <v>222</v>
      </c>
      <c r="Z58" s="162"/>
      <c r="AA58" s="163"/>
      <c r="AB58" s="164"/>
      <c r="AC58" s="165"/>
      <c r="AD58" s="165" t="s">
        <v>222</v>
      </c>
      <c r="AE58" s="166"/>
      <c r="AF58" s="149"/>
      <c r="AG58" s="150"/>
      <c r="AH58" s="150"/>
      <c r="AI58" s="151"/>
      <c r="AJ58" s="152"/>
      <c r="AK58" s="153"/>
      <c r="AL58" s="153" t="s">
        <v>222</v>
      </c>
      <c r="AM58" s="154"/>
      <c r="AN58" s="155"/>
      <c r="AO58" s="156"/>
      <c r="AP58" s="156" t="s">
        <v>222</v>
      </c>
      <c r="AQ58" s="157"/>
      <c r="AR58" s="158"/>
      <c r="AS58" s="159"/>
      <c r="AT58" s="159"/>
      <c r="AU58" s="160"/>
      <c r="AV58" s="144">
        <f t="shared" si="22"/>
        <v>0</v>
      </c>
      <c r="AW58" s="168">
        <f t="shared" si="22"/>
        <v>1</v>
      </c>
      <c r="AX58" s="144">
        <f t="shared" si="22"/>
        <v>6</v>
      </c>
      <c r="AY58" s="144">
        <f t="shared" si="22"/>
        <v>0</v>
      </c>
    </row>
    <row r="59" spans="1:51" ht="15.75" thickBot="1" x14ac:dyDescent="0.25">
      <c r="A59" s="426"/>
      <c r="B59" s="472"/>
      <c r="C59" s="145" t="s">
        <v>86</v>
      </c>
      <c r="D59" s="146"/>
      <c r="E59" s="147"/>
      <c r="F59" s="147"/>
      <c r="G59" s="148"/>
      <c r="H59" s="149"/>
      <c r="I59" s="150"/>
      <c r="J59" s="150"/>
      <c r="K59" s="151" t="s">
        <v>222</v>
      </c>
      <c r="L59" s="152"/>
      <c r="M59" s="153"/>
      <c r="N59" s="153" t="s">
        <v>222</v>
      </c>
      <c r="O59" s="154"/>
      <c r="P59" s="155"/>
      <c r="Q59" s="156"/>
      <c r="R59" s="156"/>
      <c r="S59" s="157"/>
      <c r="T59" s="158" t="s">
        <v>222</v>
      </c>
      <c r="U59" s="159"/>
      <c r="V59" s="159"/>
      <c r="W59" s="160"/>
      <c r="X59" s="161"/>
      <c r="Y59" s="162" t="s">
        <v>222</v>
      </c>
      <c r="Z59" s="162"/>
      <c r="AA59" s="163"/>
      <c r="AB59" s="164"/>
      <c r="AC59" s="165"/>
      <c r="AD59" s="165"/>
      <c r="AE59" s="166" t="s">
        <v>222</v>
      </c>
      <c r="AF59" s="149"/>
      <c r="AG59" s="150"/>
      <c r="AH59" s="150"/>
      <c r="AI59" s="151"/>
      <c r="AJ59" s="152"/>
      <c r="AK59" s="153"/>
      <c r="AL59" s="153" t="s">
        <v>222</v>
      </c>
      <c r="AM59" s="154"/>
      <c r="AN59" s="155"/>
      <c r="AO59" s="156"/>
      <c r="AP59" s="156" t="s">
        <v>222</v>
      </c>
      <c r="AQ59" s="157"/>
      <c r="AR59" s="158"/>
      <c r="AS59" s="159"/>
      <c r="AT59" s="159"/>
      <c r="AU59" s="160"/>
      <c r="AV59" s="144">
        <f t="shared" si="22"/>
        <v>1</v>
      </c>
      <c r="AW59" s="144">
        <f t="shared" si="22"/>
        <v>1</v>
      </c>
      <c r="AX59" s="144">
        <f t="shared" si="22"/>
        <v>3</v>
      </c>
      <c r="AY59" s="144">
        <f t="shared" si="22"/>
        <v>2</v>
      </c>
    </row>
    <row r="60" spans="1:51" ht="15.75" thickBot="1" x14ac:dyDescent="0.25">
      <c r="A60" s="426"/>
      <c r="B60" s="472"/>
      <c r="C60" s="169" t="s">
        <v>296</v>
      </c>
      <c r="D60" s="97"/>
      <c r="E60" s="98"/>
      <c r="F60" s="98"/>
      <c r="G60" s="99"/>
      <c r="H60" s="170"/>
      <c r="I60" s="171"/>
      <c r="J60" s="171"/>
      <c r="K60" s="172" t="s">
        <v>222</v>
      </c>
      <c r="L60" s="173"/>
      <c r="M60" s="174"/>
      <c r="N60" s="174" t="s">
        <v>222</v>
      </c>
      <c r="O60" s="175"/>
      <c r="P60" s="176"/>
      <c r="Q60" s="177"/>
      <c r="R60" s="177"/>
      <c r="S60" s="178"/>
      <c r="T60" s="179"/>
      <c r="U60" s="180"/>
      <c r="V60" s="180" t="s">
        <v>222</v>
      </c>
      <c r="W60" s="181"/>
      <c r="X60" s="182"/>
      <c r="Y60" s="183"/>
      <c r="Z60" s="183" t="s">
        <v>222</v>
      </c>
      <c r="AA60" s="184"/>
      <c r="AB60" s="185"/>
      <c r="AC60" s="186"/>
      <c r="AD60" s="186" t="s">
        <v>222</v>
      </c>
      <c r="AE60" s="187"/>
      <c r="AF60" s="170"/>
      <c r="AG60" s="171"/>
      <c r="AH60" s="171"/>
      <c r="AI60" s="172"/>
      <c r="AJ60" s="173"/>
      <c r="AK60" s="174"/>
      <c r="AL60" s="174"/>
      <c r="AM60" s="175" t="s">
        <v>222</v>
      </c>
      <c r="AN60" s="176"/>
      <c r="AO60" s="177"/>
      <c r="AP60" s="177"/>
      <c r="AQ60" s="178" t="s">
        <v>222</v>
      </c>
      <c r="AR60" s="179"/>
      <c r="AS60" s="180"/>
      <c r="AT60" s="180"/>
      <c r="AU60" s="181"/>
      <c r="AV60" s="144">
        <f t="shared" si="22"/>
        <v>0</v>
      </c>
      <c r="AW60" s="144">
        <f t="shared" si="22"/>
        <v>0</v>
      </c>
      <c r="AX60" s="144">
        <f t="shared" si="22"/>
        <v>4</v>
      </c>
      <c r="AY60" s="144">
        <f t="shared" si="22"/>
        <v>3</v>
      </c>
    </row>
    <row r="61" spans="1:51" ht="15.75" thickBot="1" x14ac:dyDescent="0.25">
      <c r="A61" s="426"/>
      <c r="B61" s="189" t="s">
        <v>273</v>
      </c>
      <c r="C61" s="231" t="str">
        <f>B57</f>
        <v>PRACTICAS PEDAGOGICAS</v>
      </c>
      <c r="D61" s="311">
        <f>COUNT(D57:D60)+COUNTIFS(D57:D60,"X")</f>
        <v>0</v>
      </c>
      <c r="E61" s="190">
        <f t="shared" ref="E61:AA61" si="23">COUNT(E57:E60)+COUNTIFS(E57:E60,"X")</f>
        <v>0</v>
      </c>
      <c r="F61" s="190">
        <f t="shared" si="23"/>
        <v>0</v>
      </c>
      <c r="G61" s="191">
        <f t="shared" si="23"/>
        <v>0</v>
      </c>
      <c r="H61" s="192">
        <f t="shared" si="23"/>
        <v>0</v>
      </c>
      <c r="I61" s="193">
        <f t="shared" si="23"/>
        <v>0</v>
      </c>
      <c r="J61" s="193">
        <f t="shared" si="23"/>
        <v>1</v>
      </c>
      <c r="K61" s="194">
        <f t="shared" si="23"/>
        <v>3</v>
      </c>
      <c r="L61" s="195">
        <f t="shared" si="23"/>
        <v>0</v>
      </c>
      <c r="M61" s="196">
        <f t="shared" si="23"/>
        <v>1</v>
      </c>
      <c r="N61" s="196">
        <f t="shared" si="23"/>
        <v>3</v>
      </c>
      <c r="O61" s="197">
        <f t="shared" si="23"/>
        <v>0</v>
      </c>
      <c r="P61" s="198">
        <f t="shared" si="23"/>
        <v>0</v>
      </c>
      <c r="Q61" s="199">
        <f t="shared" si="23"/>
        <v>0</v>
      </c>
      <c r="R61" s="199">
        <f t="shared" si="23"/>
        <v>0</v>
      </c>
      <c r="S61" s="200">
        <f t="shared" si="23"/>
        <v>0</v>
      </c>
      <c r="T61" s="201">
        <f t="shared" si="23"/>
        <v>2</v>
      </c>
      <c r="U61" s="202">
        <f t="shared" si="23"/>
        <v>0</v>
      </c>
      <c r="V61" s="202">
        <f t="shared" si="23"/>
        <v>2</v>
      </c>
      <c r="W61" s="203">
        <f t="shared" si="23"/>
        <v>0</v>
      </c>
      <c r="X61" s="204">
        <f t="shared" si="23"/>
        <v>0</v>
      </c>
      <c r="Y61" s="205">
        <f t="shared" si="23"/>
        <v>3</v>
      </c>
      <c r="Z61" s="205">
        <f t="shared" si="23"/>
        <v>1</v>
      </c>
      <c r="AA61" s="206">
        <f t="shared" si="23"/>
        <v>0</v>
      </c>
      <c r="AB61" s="207">
        <f>COUNT(AB57:AB60)+COUNTIFS(AB57:AB60,"X")</f>
        <v>0</v>
      </c>
      <c r="AC61" s="207">
        <f t="shared" ref="AC61:AU61" si="24">COUNT(AC57:AC60)+COUNTIFS(AC57:AC60,"X")</f>
        <v>0</v>
      </c>
      <c r="AD61" s="207">
        <f t="shared" si="24"/>
        <v>3</v>
      </c>
      <c r="AE61" s="207">
        <f t="shared" si="24"/>
        <v>1</v>
      </c>
      <c r="AF61" s="192">
        <f t="shared" si="24"/>
        <v>0</v>
      </c>
      <c r="AG61" s="193">
        <f t="shared" si="24"/>
        <v>0</v>
      </c>
      <c r="AH61" s="193">
        <f t="shared" si="24"/>
        <v>0</v>
      </c>
      <c r="AI61" s="194">
        <f t="shared" si="24"/>
        <v>0</v>
      </c>
      <c r="AJ61" s="195">
        <f t="shared" si="24"/>
        <v>0</v>
      </c>
      <c r="AK61" s="196">
        <f t="shared" si="24"/>
        <v>0</v>
      </c>
      <c r="AL61" s="196">
        <f t="shared" si="24"/>
        <v>3</v>
      </c>
      <c r="AM61" s="197">
        <f t="shared" si="24"/>
        <v>1</v>
      </c>
      <c r="AN61" s="198">
        <f t="shared" si="24"/>
        <v>0</v>
      </c>
      <c r="AO61" s="199">
        <f t="shared" si="24"/>
        <v>0</v>
      </c>
      <c r="AP61" s="199">
        <f t="shared" si="24"/>
        <v>2</v>
      </c>
      <c r="AQ61" s="200">
        <f t="shared" si="24"/>
        <v>2</v>
      </c>
      <c r="AR61" s="201">
        <f t="shared" si="24"/>
        <v>0</v>
      </c>
      <c r="AS61" s="202">
        <f t="shared" si="24"/>
        <v>0</v>
      </c>
      <c r="AT61" s="202">
        <f t="shared" si="24"/>
        <v>0</v>
      </c>
      <c r="AU61" s="203">
        <f t="shared" si="24"/>
        <v>0</v>
      </c>
      <c r="AV61" s="208">
        <f>AV60+AV59+AV58+AV57</f>
        <v>2</v>
      </c>
      <c r="AW61" s="208">
        <f>AW60+AW59+AW58+AW57</f>
        <v>4</v>
      </c>
      <c r="AX61" s="208">
        <f>AX60+AX59+AX58+AX57</f>
        <v>15</v>
      </c>
      <c r="AY61" s="208">
        <f>AY60+AY59+AY58+AY57</f>
        <v>7</v>
      </c>
    </row>
    <row r="62" spans="1:51" ht="15.75" thickBot="1" x14ac:dyDescent="0.25">
      <c r="A62" s="426"/>
      <c r="B62" s="472" t="s">
        <v>297</v>
      </c>
      <c r="C62" s="209" t="s">
        <v>298</v>
      </c>
      <c r="D62" s="210"/>
      <c r="E62" s="211"/>
      <c r="F62" s="211"/>
      <c r="G62" s="212"/>
      <c r="H62" s="213"/>
      <c r="I62" s="214"/>
      <c r="J62" s="214"/>
      <c r="K62" s="215" t="s">
        <v>222</v>
      </c>
      <c r="L62" s="216"/>
      <c r="M62" s="217"/>
      <c r="N62" s="217" t="s">
        <v>222</v>
      </c>
      <c r="O62" s="218"/>
      <c r="P62" s="219"/>
      <c r="Q62" s="220"/>
      <c r="R62" s="220"/>
      <c r="S62" s="221"/>
      <c r="T62" s="222"/>
      <c r="U62" s="223"/>
      <c r="V62" s="223" t="s">
        <v>222</v>
      </c>
      <c r="W62" s="224"/>
      <c r="X62" s="225"/>
      <c r="Y62" s="226" t="s">
        <v>222</v>
      </c>
      <c r="Z62" s="226"/>
      <c r="AA62" s="227"/>
      <c r="AB62" s="228"/>
      <c r="AC62" s="229"/>
      <c r="AD62" s="229"/>
      <c r="AE62" s="230" t="s">
        <v>222</v>
      </c>
      <c r="AF62" s="213"/>
      <c r="AG62" s="214"/>
      <c r="AH62" s="214"/>
      <c r="AI62" s="215"/>
      <c r="AJ62" s="216"/>
      <c r="AK62" s="217"/>
      <c r="AL62" s="217"/>
      <c r="AM62" s="218" t="s">
        <v>222</v>
      </c>
      <c r="AN62" s="219"/>
      <c r="AO62" s="220"/>
      <c r="AP62" s="220" t="s">
        <v>222</v>
      </c>
      <c r="AQ62" s="221"/>
      <c r="AR62" s="222"/>
      <c r="AS62" s="223"/>
      <c r="AT62" s="223"/>
      <c r="AU62" s="224"/>
      <c r="AV62" s="144">
        <f t="shared" ref="AV62:AY65" si="25">COUNTA(D62,H62,L62,P62,T62,X62,AB62,AF62,AJ62,AN62,AR62)</f>
        <v>0</v>
      </c>
      <c r="AW62" s="144">
        <f t="shared" si="25"/>
        <v>1</v>
      </c>
      <c r="AX62" s="144">
        <f t="shared" si="25"/>
        <v>3</v>
      </c>
      <c r="AY62" s="144">
        <f t="shared" si="25"/>
        <v>3</v>
      </c>
    </row>
    <row r="63" spans="1:51" ht="15.75" thickBot="1" x14ac:dyDescent="0.25">
      <c r="A63" s="426"/>
      <c r="B63" s="472"/>
      <c r="C63" s="283" t="s">
        <v>299</v>
      </c>
      <c r="D63" s="146"/>
      <c r="E63" s="147"/>
      <c r="F63" s="147"/>
      <c r="G63" s="148"/>
      <c r="H63" s="149"/>
      <c r="I63" s="150"/>
      <c r="J63" s="150"/>
      <c r="K63" s="151" t="s">
        <v>222</v>
      </c>
      <c r="L63" s="152"/>
      <c r="M63" s="153"/>
      <c r="N63" s="153" t="s">
        <v>222</v>
      </c>
      <c r="O63" s="154"/>
      <c r="P63" s="155"/>
      <c r="Q63" s="156"/>
      <c r="R63" s="156"/>
      <c r="S63" s="157"/>
      <c r="T63" s="158"/>
      <c r="U63" s="159"/>
      <c r="V63" s="159" t="s">
        <v>222</v>
      </c>
      <c r="W63" s="160"/>
      <c r="X63" s="161"/>
      <c r="Y63" s="162" t="s">
        <v>222</v>
      </c>
      <c r="Z63" s="162"/>
      <c r="AA63" s="163"/>
      <c r="AB63" s="164"/>
      <c r="AC63" s="165"/>
      <c r="AD63" s="165" t="s">
        <v>222</v>
      </c>
      <c r="AE63" s="166"/>
      <c r="AF63" s="149"/>
      <c r="AG63" s="150"/>
      <c r="AH63" s="150"/>
      <c r="AI63" s="151"/>
      <c r="AJ63" s="152"/>
      <c r="AK63" s="153"/>
      <c r="AL63" s="153"/>
      <c r="AM63" s="154" t="s">
        <v>222</v>
      </c>
      <c r="AN63" s="155"/>
      <c r="AO63" s="156"/>
      <c r="AP63" s="156"/>
      <c r="AQ63" s="157" t="s">
        <v>222</v>
      </c>
      <c r="AR63" s="158"/>
      <c r="AS63" s="159"/>
      <c r="AT63" s="159"/>
      <c r="AU63" s="160"/>
      <c r="AV63" s="144">
        <f t="shared" si="25"/>
        <v>0</v>
      </c>
      <c r="AW63" s="144">
        <f t="shared" si="25"/>
        <v>1</v>
      </c>
      <c r="AX63" s="144">
        <f t="shared" si="25"/>
        <v>3</v>
      </c>
      <c r="AY63" s="144">
        <f t="shared" si="25"/>
        <v>3</v>
      </c>
    </row>
    <row r="64" spans="1:51" ht="15.75" thickBot="1" x14ac:dyDescent="0.25">
      <c r="A64" s="426"/>
      <c r="B64" s="472"/>
      <c r="C64" s="145" t="s">
        <v>300</v>
      </c>
      <c r="D64" s="146"/>
      <c r="E64" s="147"/>
      <c r="F64" s="147"/>
      <c r="G64" s="148"/>
      <c r="H64" s="149"/>
      <c r="I64" s="150"/>
      <c r="J64" s="150" t="s">
        <v>222</v>
      </c>
      <c r="K64" s="151"/>
      <c r="L64" s="152"/>
      <c r="M64" s="153" t="s">
        <v>222</v>
      </c>
      <c r="N64" s="153"/>
      <c r="O64" s="154"/>
      <c r="P64" s="155"/>
      <c r="Q64" s="156"/>
      <c r="R64" s="156"/>
      <c r="S64" s="157"/>
      <c r="T64" s="158"/>
      <c r="U64" s="159"/>
      <c r="V64" s="159"/>
      <c r="W64" s="160" t="s">
        <v>222</v>
      </c>
      <c r="X64" s="161"/>
      <c r="Y64" s="162"/>
      <c r="Z64" s="162" t="s">
        <v>222</v>
      </c>
      <c r="AA64" s="163"/>
      <c r="AB64" s="164"/>
      <c r="AC64" s="165"/>
      <c r="AD64" s="165" t="s">
        <v>222</v>
      </c>
      <c r="AE64" s="166"/>
      <c r="AF64" s="149"/>
      <c r="AG64" s="150"/>
      <c r="AH64" s="150"/>
      <c r="AI64" s="151"/>
      <c r="AJ64" s="152"/>
      <c r="AK64" s="153"/>
      <c r="AL64" s="153" t="s">
        <v>222</v>
      </c>
      <c r="AM64" s="154"/>
      <c r="AN64" s="155"/>
      <c r="AO64" s="156"/>
      <c r="AP64" s="156" t="s">
        <v>222</v>
      </c>
      <c r="AQ64" s="157"/>
      <c r="AR64" s="158"/>
      <c r="AS64" s="159"/>
      <c r="AT64" s="159"/>
      <c r="AU64" s="160"/>
      <c r="AV64" s="144">
        <f t="shared" si="25"/>
        <v>0</v>
      </c>
      <c r="AW64" s="168">
        <f t="shared" si="25"/>
        <v>1</v>
      </c>
      <c r="AX64" s="144">
        <f t="shared" si="25"/>
        <v>5</v>
      </c>
      <c r="AY64" s="144">
        <f t="shared" si="25"/>
        <v>1</v>
      </c>
    </row>
    <row r="65" spans="1:51" ht="15.75" thickBot="1" x14ac:dyDescent="0.25">
      <c r="A65" s="426"/>
      <c r="B65" s="472"/>
      <c r="C65" s="284" t="s">
        <v>301</v>
      </c>
      <c r="D65" s="97"/>
      <c r="E65" s="98"/>
      <c r="F65" s="98"/>
      <c r="G65" s="99"/>
      <c r="H65" s="170"/>
      <c r="I65" s="171"/>
      <c r="J65" s="171"/>
      <c r="K65" s="172" t="s">
        <v>222</v>
      </c>
      <c r="L65" s="173"/>
      <c r="M65" s="174"/>
      <c r="N65" s="174"/>
      <c r="O65" s="175" t="s">
        <v>222</v>
      </c>
      <c r="P65" s="176"/>
      <c r="Q65" s="177"/>
      <c r="R65" s="177"/>
      <c r="S65" s="178"/>
      <c r="T65" s="179"/>
      <c r="U65" s="180"/>
      <c r="V65" s="180"/>
      <c r="W65" s="181" t="s">
        <v>222</v>
      </c>
      <c r="X65" s="182" t="s">
        <v>222</v>
      </c>
      <c r="Y65" s="183"/>
      <c r="Z65" s="183"/>
      <c r="AA65" s="184"/>
      <c r="AB65" s="185"/>
      <c r="AC65" s="186"/>
      <c r="AD65" s="186"/>
      <c r="AE65" s="187" t="s">
        <v>222</v>
      </c>
      <c r="AF65" s="170"/>
      <c r="AG65" s="171"/>
      <c r="AH65" s="171"/>
      <c r="AI65" s="172"/>
      <c r="AJ65" s="173"/>
      <c r="AK65" s="174"/>
      <c r="AL65" s="174"/>
      <c r="AM65" s="175" t="s">
        <v>222</v>
      </c>
      <c r="AN65" s="176"/>
      <c r="AO65" s="177"/>
      <c r="AP65" s="177"/>
      <c r="AQ65" s="178" t="s">
        <v>222</v>
      </c>
      <c r="AR65" s="179"/>
      <c r="AS65" s="180"/>
      <c r="AT65" s="180"/>
      <c r="AU65" s="181"/>
      <c r="AV65" s="144">
        <f t="shared" si="25"/>
        <v>1</v>
      </c>
      <c r="AW65" s="144">
        <f t="shared" si="25"/>
        <v>0</v>
      </c>
      <c r="AX65" s="144">
        <f t="shared" si="25"/>
        <v>0</v>
      </c>
      <c r="AY65" s="144">
        <f t="shared" si="25"/>
        <v>6</v>
      </c>
    </row>
    <row r="66" spans="1:51" ht="15.75" thickBot="1" x14ac:dyDescent="0.25">
      <c r="A66" s="426"/>
      <c r="B66" s="189" t="s">
        <v>273</v>
      </c>
      <c r="C66" s="231" t="str">
        <f>B62</f>
        <v>GESTION DEL AULA</v>
      </c>
      <c r="D66" s="311">
        <f>COUNT(D62:D65)+COUNTIFS(D62:D65,"X")</f>
        <v>0</v>
      </c>
      <c r="E66" s="190">
        <f t="shared" ref="E66:AA66" si="26">COUNT(E62:E65)+COUNTIFS(E62:E65,"X")</f>
        <v>0</v>
      </c>
      <c r="F66" s="190">
        <f t="shared" si="26"/>
        <v>0</v>
      </c>
      <c r="G66" s="191">
        <f t="shared" si="26"/>
        <v>0</v>
      </c>
      <c r="H66" s="192">
        <f t="shared" si="26"/>
        <v>0</v>
      </c>
      <c r="I66" s="193">
        <f t="shared" si="26"/>
        <v>0</v>
      </c>
      <c r="J66" s="193">
        <f t="shared" si="26"/>
        <v>1</v>
      </c>
      <c r="K66" s="194">
        <f t="shared" si="26"/>
        <v>3</v>
      </c>
      <c r="L66" s="195">
        <f t="shared" si="26"/>
        <v>0</v>
      </c>
      <c r="M66" s="196">
        <f t="shared" si="26"/>
        <v>1</v>
      </c>
      <c r="N66" s="196">
        <f t="shared" si="26"/>
        <v>2</v>
      </c>
      <c r="O66" s="197">
        <f t="shared" si="26"/>
        <v>1</v>
      </c>
      <c r="P66" s="198">
        <f t="shared" si="26"/>
        <v>0</v>
      </c>
      <c r="Q66" s="199">
        <f t="shared" si="26"/>
        <v>0</v>
      </c>
      <c r="R66" s="199">
        <f t="shared" si="26"/>
        <v>0</v>
      </c>
      <c r="S66" s="200">
        <f t="shared" si="26"/>
        <v>0</v>
      </c>
      <c r="T66" s="201">
        <f t="shared" si="26"/>
        <v>0</v>
      </c>
      <c r="U66" s="202">
        <f t="shared" si="26"/>
        <v>0</v>
      </c>
      <c r="V66" s="202">
        <f t="shared" si="26"/>
        <v>2</v>
      </c>
      <c r="W66" s="203">
        <f t="shared" si="26"/>
        <v>2</v>
      </c>
      <c r="X66" s="204">
        <f t="shared" si="26"/>
        <v>1</v>
      </c>
      <c r="Y66" s="205">
        <f t="shared" si="26"/>
        <v>2</v>
      </c>
      <c r="Z66" s="205">
        <f t="shared" si="26"/>
        <v>1</v>
      </c>
      <c r="AA66" s="206">
        <f t="shared" si="26"/>
        <v>0</v>
      </c>
      <c r="AB66" s="207">
        <f>COUNT(AB62:AB65)+COUNTIFS(AB62:AB65,"X")</f>
        <v>0</v>
      </c>
      <c r="AC66" s="207">
        <f t="shared" ref="AC66:AU66" si="27">COUNT(AC62:AC65)+COUNTIFS(AC62:AC65,"X")</f>
        <v>0</v>
      </c>
      <c r="AD66" s="207">
        <f t="shared" si="27"/>
        <v>2</v>
      </c>
      <c r="AE66" s="207">
        <f t="shared" si="27"/>
        <v>2</v>
      </c>
      <c r="AF66" s="192">
        <f t="shared" si="27"/>
        <v>0</v>
      </c>
      <c r="AG66" s="193">
        <f t="shared" si="27"/>
        <v>0</v>
      </c>
      <c r="AH66" s="193">
        <f t="shared" si="27"/>
        <v>0</v>
      </c>
      <c r="AI66" s="194">
        <f t="shared" si="27"/>
        <v>0</v>
      </c>
      <c r="AJ66" s="195">
        <f t="shared" si="27"/>
        <v>0</v>
      </c>
      <c r="AK66" s="196">
        <f t="shared" si="27"/>
        <v>0</v>
      </c>
      <c r="AL66" s="196">
        <f t="shared" si="27"/>
        <v>1</v>
      </c>
      <c r="AM66" s="197">
        <f t="shared" si="27"/>
        <v>3</v>
      </c>
      <c r="AN66" s="198">
        <f t="shared" si="27"/>
        <v>0</v>
      </c>
      <c r="AO66" s="199">
        <f t="shared" si="27"/>
        <v>0</v>
      </c>
      <c r="AP66" s="199">
        <f t="shared" si="27"/>
        <v>2</v>
      </c>
      <c r="AQ66" s="200">
        <f t="shared" si="27"/>
        <v>2</v>
      </c>
      <c r="AR66" s="201">
        <f t="shared" si="27"/>
        <v>0</v>
      </c>
      <c r="AS66" s="202">
        <f t="shared" si="27"/>
        <v>0</v>
      </c>
      <c r="AT66" s="202">
        <f t="shared" si="27"/>
        <v>0</v>
      </c>
      <c r="AU66" s="203">
        <f t="shared" si="27"/>
        <v>0</v>
      </c>
      <c r="AV66" s="208">
        <f>AV65+AV64+AV63+AV62</f>
        <v>1</v>
      </c>
      <c r="AW66" s="208">
        <f>AW65+AW64+AW63+AW62</f>
        <v>3</v>
      </c>
      <c r="AX66" s="208">
        <f>AX65+AX64+AX63+AX62</f>
        <v>11</v>
      </c>
      <c r="AY66" s="208">
        <f>AY65+AY64+AY63+AY62</f>
        <v>13</v>
      </c>
    </row>
    <row r="67" spans="1:51" ht="15.75" thickBot="1" x14ac:dyDescent="0.25">
      <c r="A67" s="426"/>
      <c r="B67" s="472" t="s">
        <v>302</v>
      </c>
      <c r="C67" s="209" t="s">
        <v>303</v>
      </c>
      <c r="D67" s="210"/>
      <c r="E67" s="211"/>
      <c r="F67" s="211"/>
      <c r="G67" s="212"/>
      <c r="H67" s="213"/>
      <c r="I67" s="214"/>
      <c r="J67" s="214"/>
      <c r="K67" s="215" t="s">
        <v>222</v>
      </c>
      <c r="L67" s="216"/>
      <c r="M67" s="217"/>
      <c r="N67" s="217"/>
      <c r="O67" s="218" t="s">
        <v>222</v>
      </c>
      <c r="P67" s="219"/>
      <c r="Q67" s="220"/>
      <c r="R67" s="220"/>
      <c r="S67" s="221"/>
      <c r="T67" s="222"/>
      <c r="U67" s="223"/>
      <c r="V67" s="223"/>
      <c r="W67" s="224" t="s">
        <v>222</v>
      </c>
      <c r="X67" s="225"/>
      <c r="Y67" s="226" t="s">
        <v>222</v>
      </c>
      <c r="Z67" s="226"/>
      <c r="AA67" s="227"/>
      <c r="AB67" s="228"/>
      <c r="AC67" s="229"/>
      <c r="AD67" s="229"/>
      <c r="AE67" s="230" t="s">
        <v>222</v>
      </c>
      <c r="AF67" s="213"/>
      <c r="AG67" s="214"/>
      <c r="AH67" s="214"/>
      <c r="AI67" s="215"/>
      <c r="AJ67" s="216"/>
      <c r="AK67" s="217"/>
      <c r="AL67" s="217"/>
      <c r="AM67" s="218" t="s">
        <v>222</v>
      </c>
      <c r="AN67" s="219"/>
      <c r="AO67" s="220"/>
      <c r="AP67" s="220"/>
      <c r="AQ67" s="221" t="s">
        <v>222</v>
      </c>
      <c r="AR67" s="222"/>
      <c r="AS67" s="223"/>
      <c r="AT67" s="223"/>
      <c r="AU67" s="224"/>
      <c r="AV67" s="144">
        <f t="shared" ref="AV67:AY72" si="28">COUNTA(D67,H67,L67,P67,T67,X67,AB67,AF67,AJ67,AN67,AR67)</f>
        <v>0</v>
      </c>
      <c r="AW67" s="144">
        <f t="shared" si="28"/>
        <v>1</v>
      </c>
      <c r="AX67" s="144">
        <f t="shared" si="28"/>
        <v>0</v>
      </c>
      <c r="AY67" s="144">
        <f t="shared" si="28"/>
        <v>6</v>
      </c>
    </row>
    <row r="68" spans="1:51" ht="15.75" thickBot="1" x14ac:dyDescent="0.25">
      <c r="A68" s="426"/>
      <c r="B68" s="472"/>
      <c r="C68" s="283" t="s">
        <v>95</v>
      </c>
      <c r="D68" s="146"/>
      <c r="E68" s="147"/>
      <c r="F68" s="147"/>
      <c r="G68" s="148"/>
      <c r="H68" s="149"/>
      <c r="I68" s="150"/>
      <c r="J68" s="150" t="s">
        <v>222</v>
      </c>
      <c r="K68" s="151"/>
      <c r="L68" s="152"/>
      <c r="M68" s="153"/>
      <c r="N68" s="153" t="s">
        <v>222</v>
      </c>
      <c r="O68" s="154"/>
      <c r="P68" s="155"/>
      <c r="Q68" s="156"/>
      <c r="R68" s="156"/>
      <c r="S68" s="157"/>
      <c r="T68" s="158"/>
      <c r="U68" s="159"/>
      <c r="V68" s="159"/>
      <c r="W68" s="160" t="s">
        <v>222</v>
      </c>
      <c r="X68" s="161"/>
      <c r="Y68" s="162" t="s">
        <v>222</v>
      </c>
      <c r="Z68" s="162"/>
      <c r="AA68" s="163"/>
      <c r="AB68" s="164"/>
      <c r="AC68" s="165"/>
      <c r="AD68" s="165" t="s">
        <v>222</v>
      </c>
      <c r="AE68" s="166"/>
      <c r="AF68" s="149"/>
      <c r="AG68" s="150"/>
      <c r="AH68" s="150"/>
      <c r="AI68" s="151"/>
      <c r="AJ68" s="152"/>
      <c r="AK68" s="153"/>
      <c r="AL68" s="153"/>
      <c r="AM68" s="154" t="s">
        <v>222</v>
      </c>
      <c r="AN68" s="155"/>
      <c r="AO68" s="156"/>
      <c r="AP68" s="156"/>
      <c r="AQ68" s="157" t="s">
        <v>222</v>
      </c>
      <c r="AR68" s="158"/>
      <c r="AS68" s="159"/>
      <c r="AT68" s="159"/>
      <c r="AU68" s="160"/>
      <c r="AV68" s="144">
        <f t="shared" si="28"/>
        <v>0</v>
      </c>
      <c r="AW68" s="168">
        <f t="shared" si="28"/>
        <v>1</v>
      </c>
      <c r="AX68" s="144">
        <f t="shared" si="28"/>
        <v>3</v>
      </c>
      <c r="AY68" s="144">
        <f t="shared" si="28"/>
        <v>3</v>
      </c>
    </row>
    <row r="69" spans="1:51" ht="15.75" thickBot="1" x14ac:dyDescent="0.25">
      <c r="A69" s="426"/>
      <c r="B69" s="472"/>
      <c r="C69" s="145" t="s">
        <v>96</v>
      </c>
      <c r="D69" s="146"/>
      <c r="E69" s="147"/>
      <c r="F69" s="147"/>
      <c r="G69" s="148"/>
      <c r="H69" s="149"/>
      <c r="I69" s="150"/>
      <c r="J69" s="150"/>
      <c r="K69" s="151" t="s">
        <v>222</v>
      </c>
      <c r="L69" s="152"/>
      <c r="M69" s="153"/>
      <c r="N69" s="153"/>
      <c r="O69" s="154" t="s">
        <v>222</v>
      </c>
      <c r="P69" s="155"/>
      <c r="Q69" s="156"/>
      <c r="R69" s="156"/>
      <c r="S69" s="157"/>
      <c r="T69" s="158"/>
      <c r="U69" s="159"/>
      <c r="V69" s="159"/>
      <c r="W69" s="160" t="s">
        <v>222</v>
      </c>
      <c r="X69" s="161"/>
      <c r="Y69" s="162"/>
      <c r="Z69" s="162" t="s">
        <v>222</v>
      </c>
      <c r="AA69" s="163"/>
      <c r="AB69" s="164"/>
      <c r="AC69" s="165"/>
      <c r="AD69" s="165"/>
      <c r="AE69" s="166" t="s">
        <v>222</v>
      </c>
      <c r="AF69" s="149"/>
      <c r="AG69" s="150"/>
      <c r="AH69" s="150"/>
      <c r="AI69" s="151"/>
      <c r="AJ69" s="152"/>
      <c r="AK69" s="153"/>
      <c r="AL69" s="153" t="s">
        <v>222</v>
      </c>
      <c r="AM69" s="154"/>
      <c r="AN69" s="155"/>
      <c r="AO69" s="156"/>
      <c r="AP69" s="156"/>
      <c r="AQ69" s="157" t="s">
        <v>222</v>
      </c>
      <c r="AR69" s="158"/>
      <c r="AS69" s="159"/>
      <c r="AT69" s="159"/>
      <c r="AU69" s="160"/>
      <c r="AV69" s="144">
        <f t="shared" si="28"/>
        <v>0</v>
      </c>
      <c r="AW69" s="144">
        <f t="shared" si="28"/>
        <v>0</v>
      </c>
      <c r="AX69" s="144">
        <f t="shared" si="28"/>
        <v>2</v>
      </c>
      <c r="AY69" s="144">
        <f t="shared" si="28"/>
        <v>5</v>
      </c>
    </row>
    <row r="70" spans="1:51" ht="15.75" thickBot="1" x14ac:dyDescent="0.25">
      <c r="A70" s="426"/>
      <c r="B70" s="472"/>
      <c r="C70" s="145" t="s">
        <v>304</v>
      </c>
      <c r="D70" s="146"/>
      <c r="E70" s="147"/>
      <c r="F70" s="147"/>
      <c r="G70" s="148"/>
      <c r="H70" s="149"/>
      <c r="I70" s="150"/>
      <c r="J70" s="150"/>
      <c r="K70" s="151" t="s">
        <v>222</v>
      </c>
      <c r="L70" s="152"/>
      <c r="M70" s="153"/>
      <c r="N70" s="153"/>
      <c r="O70" s="154" t="s">
        <v>222</v>
      </c>
      <c r="P70" s="155"/>
      <c r="Q70" s="156"/>
      <c r="R70" s="156"/>
      <c r="S70" s="157"/>
      <c r="T70" s="158"/>
      <c r="U70" s="159"/>
      <c r="V70" s="159" t="s">
        <v>222</v>
      </c>
      <c r="W70" s="160"/>
      <c r="X70" s="161"/>
      <c r="Y70" s="162"/>
      <c r="Z70" s="162" t="s">
        <v>222</v>
      </c>
      <c r="AA70" s="163"/>
      <c r="AB70" s="164"/>
      <c r="AC70" s="165"/>
      <c r="AD70" s="165"/>
      <c r="AE70" s="166" t="s">
        <v>222</v>
      </c>
      <c r="AF70" s="149"/>
      <c r="AG70" s="150"/>
      <c r="AH70" s="150"/>
      <c r="AI70" s="151"/>
      <c r="AJ70" s="152"/>
      <c r="AK70" s="153"/>
      <c r="AL70" s="153"/>
      <c r="AM70" s="154" t="s">
        <v>222</v>
      </c>
      <c r="AN70" s="155"/>
      <c r="AO70" s="156"/>
      <c r="AP70" s="156"/>
      <c r="AQ70" s="157" t="s">
        <v>222</v>
      </c>
      <c r="AR70" s="158"/>
      <c r="AS70" s="159"/>
      <c r="AT70" s="159"/>
      <c r="AU70" s="160"/>
      <c r="AV70" s="144">
        <f t="shared" si="28"/>
        <v>0</v>
      </c>
      <c r="AW70" s="144">
        <f t="shared" si="28"/>
        <v>0</v>
      </c>
      <c r="AX70" s="144">
        <f t="shared" si="28"/>
        <v>2</v>
      </c>
      <c r="AY70" s="144">
        <f t="shared" si="28"/>
        <v>5</v>
      </c>
    </row>
    <row r="71" spans="1:51" ht="15.75" thickBot="1" x14ac:dyDescent="0.25">
      <c r="A71" s="426"/>
      <c r="B71" s="472"/>
      <c r="C71" s="145" t="s">
        <v>98</v>
      </c>
      <c r="D71" s="146"/>
      <c r="E71" s="147"/>
      <c r="F71" s="147"/>
      <c r="G71" s="148"/>
      <c r="H71" s="149"/>
      <c r="I71" s="150"/>
      <c r="J71" s="150"/>
      <c r="K71" s="151" t="s">
        <v>222</v>
      </c>
      <c r="L71" s="152" t="s">
        <v>222</v>
      </c>
      <c r="M71" s="153"/>
      <c r="N71" s="153"/>
      <c r="O71" s="154"/>
      <c r="P71" s="155"/>
      <c r="Q71" s="156"/>
      <c r="R71" s="156"/>
      <c r="S71" s="157"/>
      <c r="T71" s="158"/>
      <c r="U71" s="159"/>
      <c r="V71" s="159" t="s">
        <v>222</v>
      </c>
      <c r="W71" s="160"/>
      <c r="X71" s="161"/>
      <c r="Y71" s="162"/>
      <c r="Z71" s="162" t="s">
        <v>222</v>
      </c>
      <c r="AA71" s="163"/>
      <c r="AB71" s="164"/>
      <c r="AC71" s="165" t="s">
        <v>222</v>
      </c>
      <c r="AD71" s="165"/>
      <c r="AE71" s="166"/>
      <c r="AF71" s="149"/>
      <c r="AG71" s="150"/>
      <c r="AH71" s="150"/>
      <c r="AI71" s="151"/>
      <c r="AJ71" s="152"/>
      <c r="AK71" s="153"/>
      <c r="AL71" s="153" t="s">
        <v>222</v>
      </c>
      <c r="AM71" s="154"/>
      <c r="AN71" s="155"/>
      <c r="AO71" s="156"/>
      <c r="AP71" s="156" t="s">
        <v>222</v>
      </c>
      <c r="AQ71" s="157"/>
      <c r="AR71" s="158"/>
      <c r="AS71" s="159"/>
      <c r="AT71" s="159"/>
      <c r="AU71" s="160"/>
      <c r="AV71" s="144">
        <f t="shared" si="28"/>
        <v>1</v>
      </c>
      <c r="AW71" s="144">
        <f t="shared" si="28"/>
        <v>1</v>
      </c>
      <c r="AX71" s="144">
        <f t="shared" si="28"/>
        <v>4</v>
      </c>
      <c r="AY71" s="144">
        <f t="shared" si="28"/>
        <v>1</v>
      </c>
    </row>
    <row r="72" spans="1:51" ht="15.75" thickBot="1" x14ac:dyDescent="0.25">
      <c r="A72" s="426"/>
      <c r="B72" s="472"/>
      <c r="C72" s="169" t="s">
        <v>305</v>
      </c>
      <c r="D72" s="146"/>
      <c r="E72" s="147"/>
      <c r="F72" s="147"/>
      <c r="G72" s="148"/>
      <c r="H72" s="170"/>
      <c r="I72" s="171" t="s">
        <v>222</v>
      </c>
      <c r="J72" s="171"/>
      <c r="K72" s="172"/>
      <c r="L72" s="173" t="s">
        <v>222</v>
      </c>
      <c r="M72" s="174"/>
      <c r="N72" s="174"/>
      <c r="O72" s="175"/>
      <c r="P72" s="176"/>
      <c r="Q72" s="177"/>
      <c r="R72" s="177"/>
      <c r="S72" s="178"/>
      <c r="T72" s="179" t="s">
        <v>222</v>
      </c>
      <c r="U72" s="180"/>
      <c r="V72" s="180"/>
      <c r="W72" s="181"/>
      <c r="X72" s="182"/>
      <c r="Y72" s="183"/>
      <c r="Z72" s="183"/>
      <c r="AA72" s="184" t="s">
        <v>222</v>
      </c>
      <c r="AB72" s="185"/>
      <c r="AC72" s="186" t="s">
        <v>222</v>
      </c>
      <c r="AD72" s="186"/>
      <c r="AE72" s="187"/>
      <c r="AF72" s="170"/>
      <c r="AG72" s="171"/>
      <c r="AH72" s="171"/>
      <c r="AI72" s="172"/>
      <c r="AJ72" s="173"/>
      <c r="AK72" s="174" t="s">
        <v>222</v>
      </c>
      <c r="AL72" s="174"/>
      <c r="AM72" s="175"/>
      <c r="AN72" s="176"/>
      <c r="AO72" s="177" t="s">
        <v>222</v>
      </c>
      <c r="AP72" s="177"/>
      <c r="AQ72" s="178"/>
      <c r="AR72" s="179"/>
      <c r="AS72" s="180"/>
      <c r="AT72" s="180"/>
      <c r="AU72" s="181"/>
      <c r="AV72" s="233">
        <f t="shared" si="28"/>
        <v>2</v>
      </c>
      <c r="AW72" s="233">
        <f t="shared" si="28"/>
        <v>4</v>
      </c>
      <c r="AX72" s="144">
        <f t="shared" si="28"/>
        <v>0</v>
      </c>
      <c r="AY72" s="144">
        <f t="shared" si="28"/>
        <v>1</v>
      </c>
    </row>
    <row r="73" spans="1:51" ht="15.75" thickBot="1" x14ac:dyDescent="0.25">
      <c r="A73" s="426"/>
      <c r="B73" s="189" t="s">
        <v>273</v>
      </c>
      <c r="C73" s="231" t="str">
        <f>B67</f>
        <v>SEGUIMIENTO ACADEMICO</v>
      </c>
      <c r="D73" s="311">
        <f>COUNT(D67:D72)+COUNTIFS(D67:D72,"X")</f>
        <v>0</v>
      </c>
      <c r="E73" s="190">
        <f t="shared" ref="E73:AA73" si="29">COUNT(E67:E72)+COUNTIFS(E67:E72,"X")</f>
        <v>0</v>
      </c>
      <c r="F73" s="190">
        <f t="shared" si="29"/>
        <v>0</v>
      </c>
      <c r="G73" s="191">
        <f t="shared" si="29"/>
        <v>0</v>
      </c>
      <c r="H73" s="192">
        <f t="shared" si="29"/>
        <v>0</v>
      </c>
      <c r="I73" s="193">
        <f t="shared" si="29"/>
        <v>1</v>
      </c>
      <c r="J73" s="193">
        <f t="shared" si="29"/>
        <v>1</v>
      </c>
      <c r="K73" s="194">
        <f t="shared" si="29"/>
        <v>4</v>
      </c>
      <c r="L73" s="195">
        <f t="shared" si="29"/>
        <v>2</v>
      </c>
      <c r="M73" s="196">
        <f t="shared" si="29"/>
        <v>0</v>
      </c>
      <c r="N73" s="196">
        <f t="shared" si="29"/>
        <v>1</v>
      </c>
      <c r="O73" s="197">
        <f t="shared" si="29"/>
        <v>3</v>
      </c>
      <c r="P73" s="198">
        <f t="shared" si="29"/>
        <v>0</v>
      </c>
      <c r="Q73" s="199">
        <f t="shared" si="29"/>
        <v>0</v>
      </c>
      <c r="R73" s="199">
        <f t="shared" si="29"/>
        <v>0</v>
      </c>
      <c r="S73" s="200">
        <f t="shared" si="29"/>
        <v>0</v>
      </c>
      <c r="T73" s="201">
        <f t="shared" si="29"/>
        <v>1</v>
      </c>
      <c r="U73" s="202">
        <f t="shared" si="29"/>
        <v>0</v>
      </c>
      <c r="V73" s="202">
        <f t="shared" si="29"/>
        <v>2</v>
      </c>
      <c r="W73" s="203">
        <f t="shared" si="29"/>
        <v>3</v>
      </c>
      <c r="X73" s="204">
        <f t="shared" si="29"/>
        <v>0</v>
      </c>
      <c r="Y73" s="205">
        <f t="shared" si="29"/>
        <v>2</v>
      </c>
      <c r="Z73" s="205">
        <f t="shared" si="29"/>
        <v>3</v>
      </c>
      <c r="AA73" s="206">
        <f t="shared" si="29"/>
        <v>1</v>
      </c>
      <c r="AB73" s="207">
        <f>COUNT(AB67:AB72)+COUNTIFS(AB67:AB72,"X")</f>
        <v>0</v>
      </c>
      <c r="AC73" s="207">
        <f t="shared" ref="AC73:AU73" si="30">COUNT(AC67:AC72)+COUNTIFS(AC67:AC72,"X")</f>
        <v>2</v>
      </c>
      <c r="AD73" s="207">
        <f t="shared" si="30"/>
        <v>1</v>
      </c>
      <c r="AE73" s="207">
        <f t="shared" si="30"/>
        <v>3</v>
      </c>
      <c r="AF73" s="192">
        <f t="shared" si="30"/>
        <v>0</v>
      </c>
      <c r="AG73" s="193">
        <f t="shared" si="30"/>
        <v>0</v>
      </c>
      <c r="AH73" s="193">
        <f t="shared" si="30"/>
        <v>0</v>
      </c>
      <c r="AI73" s="194">
        <f t="shared" si="30"/>
        <v>0</v>
      </c>
      <c r="AJ73" s="195">
        <f t="shared" si="30"/>
        <v>0</v>
      </c>
      <c r="AK73" s="196">
        <f t="shared" si="30"/>
        <v>1</v>
      </c>
      <c r="AL73" s="196">
        <f t="shared" si="30"/>
        <v>2</v>
      </c>
      <c r="AM73" s="197">
        <f t="shared" si="30"/>
        <v>3</v>
      </c>
      <c r="AN73" s="198">
        <f t="shared" si="30"/>
        <v>0</v>
      </c>
      <c r="AO73" s="199">
        <f t="shared" si="30"/>
        <v>1</v>
      </c>
      <c r="AP73" s="199">
        <f t="shared" si="30"/>
        <v>1</v>
      </c>
      <c r="AQ73" s="200">
        <f t="shared" si="30"/>
        <v>4</v>
      </c>
      <c r="AR73" s="201">
        <f t="shared" si="30"/>
        <v>0</v>
      </c>
      <c r="AS73" s="202">
        <f t="shared" si="30"/>
        <v>0</v>
      </c>
      <c r="AT73" s="202">
        <f t="shared" si="30"/>
        <v>0</v>
      </c>
      <c r="AU73" s="203">
        <f t="shared" si="30"/>
        <v>0</v>
      </c>
      <c r="AV73" s="208">
        <f>AV72+AV71+AV70+AV69+AV68+AV67</f>
        <v>3</v>
      </c>
      <c r="AW73" s="208">
        <f>AW72+AW71+AW70+AW69+AW68+AW67</f>
        <v>7</v>
      </c>
      <c r="AX73" s="208">
        <f>AX72+AX71+AX70+AX69+AX68+AX67</f>
        <v>11</v>
      </c>
      <c r="AY73" s="208">
        <f>AY72+AY71+AY70+AY69+AY68+AY67</f>
        <v>21</v>
      </c>
    </row>
    <row r="74" spans="1:51" x14ac:dyDescent="0.2">
      <c r="A74" s="426"/>
      <c r="B74" s="314" t="s">
        <v>287</v>
      </c>
      <c r="C74" s="479" t="str">
        <f>A51</f>
        <v>GESTION ACADEMICA</v>
      </c>
      <c r="D74" s="210">
        <f>D56+D61+D66+D73</f>
        <v>0</v>
      </c>
      <c r="E74" s="211">
        <f t="shared" ref="E74:AA74" si="31">E56+E61+E66+E73</f>
        <v>0</v>
      </c>
      <c r="F74" s="211">
        <f t="shared" si="31"/>
        <v>0</v>
      </c>
      <c r="G74" s="212">
        <f t="shared" si="31"/>
        <v>0</v>
      </c>
      <c r="H74" s="237">
        <f t="shared" si="31"/>
        <v>0</v>
      </c>
      <c r="I74" s="238">
        <f t="shared" si="31"/>
        <v>1</v>
      </c>
      <c r="J74" s="238">
        <f t="shared" si="31"/>
        <v>4</v>
      </c>
      <c r="K74" s="239">
        <f t="shared" si="31"/>
        <v>14</v>
      </c>
      <c r="L74" s="240">
        <f t="shared" si="31"/>
        <v>3</v>
      </c>
      <c r="M74" s="241">
        <f t="shared" si="31"/>
        <v>3</v>
      </c>
      <c r="N74" s="241">
        <f t="shared" si="31"/>
        <v>9</v>
      </c>
      <c r="O74" s="242">
        <f t="shared" si="31"/>
        <v>4</v>
      </c>
      <c r="P74" s="243">
        <f t="shared" si="31"/>
        <v>0</v>
      </c>
      <c r="Q74" s="244">
        <f t="shared" si="31"/>
        <v>0</v>
      </c>
      <c r="R74" s="244">
        <f t="shared" si="31"/>
        <v>0</v>
      </c>
      <c r="S74" s="245">
        <f t="shared" si="31"/>
        <v>0</v>
      </c>
      <c r="T74" s="246">
        <f t="shared" si="31"/>
        <v>5</v>
      </c>
      <c r="U74" s="247">
        <f t="shared" si="31"/>
        <v>1</v>
      </c>
      <c r="V74" s="247">
        <f t="shared" si="31"/>
        <v>7</v>
      </c>
      <c r="W74" s="248">
        <f t="shared" si="31"/>
        <v>6</v>
      </c>
      <c r="X74" s="249">
        <f t="shared" si="31"/>
        <v>1</v>
      </c>
      <c r="Y74" s="250">
        <f t="shared" si="31"/>
        <v>11</v>
      </c>
      <c r="Z74" s="250">
        <f t="shared" si="31"/>
        <v>6</v>
      </c>
      <c r="AA74" s="251">
        <f t="shared" si="31"/>
        <v>1</v>
      </c>
      <c r="AB74" s="252">
        <f>AB56+AB61+AB66+AB73</f>
        <v>0</v>
      </c>
      <c r="AC74" s="253">
        <f t="shared" ref="AC74:AY74" si="32">AC56+AC61+AC66+AC73</f>
        <v>2</v>
      </c>
      <c r="AD74" s="253">
        <f t="shared" si="32"/>
        <v>9</v>
      </c>
      <c r="AE74" s="254">
        <f t="shared" si="32"/>
        <v>8</v>
      </c>
      <c r="AF74" s="237">
        <f t="shared" si="32"/>
        <v>0</v>
      </c>
      <c r="AG74" s="238">
        <f t="shared" si="32"/>
        <v>0</v>
      </c>
      <c r="AH74" s="238">
        <f t="shared" si="32"/>
        <v>0</v>
      </c>
      <c r="AI74" s="239">
        <f t="shared" si="32"/>
        <v>0</v>
      </c>
      <c r="AJ74" s="240">
        <f t="shared" si="32"/>
        <v>0</v>
      </c>
      <c r="AK74" s="241">
        <f t="shared" si="32"/>
        <v>1</v>
      </c>
      <c r="AL74" s="241">
        <f t="shared" si="32"/>
        <v>8</v>
      </c>
      <c r="AM74" s="242">
        <f t="shared" si="32"/>
        <v>10</v>
      </c>
      <c r="AN74" s="243">
        <f t="shared" si="32"/>
        <v>0</v>
      </c>
      <c r="AO74" s="244">
        <f t="shared" si="32"/>
        <v>1</v>
      </c>
      <c r="AP74" s="244">
        <f t="shared" si="32"/>
        <v>6</v>
      </c>
      <c r="AQ74" s="245">
        <f t="shared" si="32"/>
        <v>12</v>
      </c>
      <c r="AR74" s="246">
        <f t="shared" si="32"/>
        <v>0</v>
      </c>
      <c r="AS74" s="247">
        <f t="shared" si="32"/>
        <v>0</v>
      </c>
      <c r="AT74" s="247">
        <f t="shared" si="32"/>
        <v>0</v>
      </c>
      <c r="AU74" s="248">
        <f t="shared" si="32"/>
        <v>0</v>
      </c>
      <c r="AV74" s="255">
        <f>AV56+AV61+AV66+AV73</f>
        <v>9</v>
      </c>
      <c r="AW74" s="256">
        <f t="shared" si="32"/>
        <v>20</v>
      </c>
      <c r="AX74" s="256">
        <f t="shared" si="32"/>
        <v>49</v>
      </c>
      <c r="AY74" s="257">
        <f t="shared" si="32"/>
        <v>55</v>
      </c>
    </row>
    <row r="75" spans="1:51" ht="15.75" thickBot="1" x14ac:dyDescent="0.25">
      <c r="A75" s="427"/>
      <c r="B75" s="313" t="s">
        <v>288</v>
      </c>
      <c r="C75" s="480"/>
      <c r="D75" s="258">
        <f>D74*100%/19</f>
        <v>0</v>
      </c>
      <c r="E75" s="259">
        <f t="shared" ref="E75:AA75" si="33">E74*100%/19</f>
        <v>0</v>
      </c>
      <c r="F75" s="259">
        <f t="shared" si="33"/>
        <v>0</v>
      </c>
      <c r="G75" s="260">
        <f t="shared" si="33"/>
        <v>0</v>
      </c>
      <c r="H75" s="261">
        <f t="shared" si="33"/>
        <v>0</v>
      </c>
      <c r="I75" s="262">
        <f t="shared" si="33"/>
        <v>5.2631578947368418E-2</v>
      </c>
      <c r="J75" s="262">
        <f t="shared" si="33"/>
        <v>0.21052631578947367</v>
      </c>
      <c r="K75" s="263">
        <f t="shared" si="33"/>
        <v>0.73684210526315785</v>
      </c>
      <c r="L75" s="264">
        <f t="shared" si="33"/>
        <v>0.15789473684210525</v>
      </c>
      <c r="M75" s="265">
        <f t="shared" si="33"/>
        <v>0.15789473684210525</v>
      </c>
      <c r="N75" s="265">
        <f t="shared" si="33"/>
        <v>0.47368421052631576</v>
      </c>
      <c r="O75" s="266">
        <f t="shared" si="33"/>
        <v>0.21052631578947367</v>
      </c>
      <c r="P75" s="267">
        <f t="shared" si="33"/>
        <v>0</v>
      </c>
      <c r="Q75" s="268">
        <f t="shared" si="33"/>
        <v>0</v>
      </c>
      <c r="R75" s="268">
        <f t="shared" si="33"/>
        <v>0</v>
      </c>
      <c r="S75" s="269">
        <f t="shared" si="33"/>
        <v>0</v>
      </c>
      <c r="T75" s="270">
        <f t="shared" si="33"/>
        <v>0.26315789473684209</v>
      </c>
      <c r="U75" s="271">
        <f t="shared" si="33"/>
        <v>5.2631578947368418E-2</v>
      </c>
      <c r="V75" s="271">
        <f t="shared" si="33"/>
        <v>0.36842105263157893</v>
      </c>
      <c r="W75" s="272">
        <f t="shared" si="33"/>
        <v>0.31578947368421051</v>
      </c>
      <c r="X75" s="273">
        <f t="shared" si="33"/>
        <v>5.2631578947368418E-2</v>
      </c>
      <c r="Y75" s="274">
        <f t="shared" si="33"/>
        <v>0.57894736842105265</v>
      </c>
      <c r="Z75" s="274">
        <f t="shared" si="33"/>
        <v>0.31578947368421051</v>
      </c>
      <c r="AA75" s="275">
        <f t="shared" si="33"/>
        <v>5.2631578947368418E-2</v>
      </c>
      <c r="AB75" s="276">
        <f>AB74*100%/19</f>
        <v>0</v>
      </c>
      <c r="AC75" s="277">
        <f t="shared" ref="AC75:AY75" si="34">AC74*100%/19</f>
        <v>0.10526315789473684</v>
      </c>
      <c r="AD75" s="277">
        <f t="shared" si="34"/>
        <v>0.47368421052631576</v>
      </c>
      <c r="AE75" s="278">
        <f t="shared" si="34"/>
        <v>0.42105263157894735</v>
      </c>
      <c r="AF75" s="261">
        <f t="shared" si="34"/>
        <v>0</v>
      </c>
      <c r="AG75" s="262">
        <f t="shared" si="34"/>
        <v>0</v>
      </c>
      <c r="AH75" s="262">
        <f t="shared" si="34"/>
        <v>0</v>
      </c>
      <c r="AI75" s="263">
        <f t="shared" si="34"/>
        <v>0</v>
      </c>
      <c r="AJ75" s="264">
        <f t="shared" si="34"/>
        <v>0</v>
      </c>
      <c r="AK75" s="265">
        <f t="shared" si="34"/>
        <v>5.2631578947368418E-2</v>
      </c>
      <c r="AL75" s="265">
        <f t="shared" si="34"/>
        <v>0.42105263157894735</v>
      </c>
      <c r="AM75" s="266">
        <f t="shared" si="34"/>
        <v>0.52631578947368418</v>
      </c>
      <c r="AN75" s="267">
        <f t="shared" si="34"/>
        <v>0</v>
      </c>
      <c r="AO75" s="268">
        <f t="shared" si="34"/>
        <v>5.2631578947368418E-2</v>
      </c>
      <c r="AP75" s="268">
        <f t="shared" si="34"/>
        <v>0.31578947368421051</v>
      </c>
      <c r="AQ75" s="269">
        <f t="shared" si="34"/>
        <v>0.63157894736842102</v>
      </c>
      <c r="AR75" s="270">
        <f t="shared" si="34"/>
        <v>0</v>
      </c>
      <c r="AS75" s="271">
        <f t="shared" si="34"/>
        <v>0</v>
      </c>
      <c r="AT75" s="271">
        <f t="shared" si="34"/>
        <v>0</v>
      </c>
      <c r="AU75" s="272">
        <f t="shared" si="34"/>
        <v>0</v>
      </c>
      <c r="AV75" s="279">
        <f t="shared" si="34"/>
        <v>0.47368421052631576</v>
      </c>
      <c r="AW75" s="280">
        <f t="shared" si="34"/>
        <v>1.0526315789473684</v>
      </c>
      <c r="AX75" s="280">
        <f t="shared" si="34"/>
        <v>2.5789473684210527</v>
      </c>
      <c r="AY75" s="281">
        <f t="shared" si="34"/>
        <v>2.8947368421052633</v>
      </c>
    </row>
    <row r="76" spans="1:51" ht="15.75" customHeight="1" thickBot="1" x14ac:dyDescent="0.25">
      <c r="A76" s="428" t="s">
        <v>306</v>
      </c>
      <c r="B76" s="471" t="s">
        <v>307</v>
      </c>
      <c r="C76" s="321" t="s">
        <v>308</v>
      </c>
      <c r="D76" s="122"/>
      <c r="E76" s="123"/>
      <c r="F76" s="123"/>
      <c r="G76" s="124"/>
      <c r="H76" s="213"/>
      <c r="I76" s="214"/>
      <c r="J76" s="214"/>
      <c r="K76" s="215" t="s">
        <v>222</v>
      </c>
      <c r="L76" s="216"/>
      <c r="M76" s="217"/>
      <c r="N76" s="217" t="s">
        <v>222</v>
      </c>
      <c r="O76" s="218"/>
      <c r="P76" s="219"/>
      <c r="Q76" s="220"/>
      <c r="R76" s="220"/>
      <c r="S76" s="221"/>
      <c r="T76" s="285" t="s">
        <v>222</v>
      </c>
      <c r="U76" s="223"/>
      <c r="V76" s="223"/>
      <c r="W76" s="224"/>
      <c r="X76" s="225"/>
      <c r="Y76" s="226"/>
      <c r="Z76" s="226" t="s">
        <v>222</v>
      </c>
      <c r="AA76" s="227"/>
      <c r="AB76" s="286" t="s">
        <v>222</v>
      </c>
      <c r="AC76" s="229"/>
      <c r="AD76" s="229"/>
      <c r="AE76" s="230"/>
      <c r="AF76" s="213"/>
      <c r="AG76" s="214"/>
      <c r="AH76" s="214"/>
      <c r="AI76" s="215"/>
      <c r="AJ76" s="216"/>
      <c r="AK76" s="217"/>
      <c r="AL76" s="217"/>
      <c r="AM76" s="218" t="s">
        <v>222</v>
      </c>
      <c r="AN76" s="219"/>
      <c r="AO76" s="220"/>
      <c r="AP76" s="220" t="s">
        <v>222</v>
      </c>
      <c r="AQ76" s="221"/>
      <c r="AR76" s="222"/>
      <c r="AS76" s="223"/>
      <c r="AT76" s="223"/>
      <c r="AU76" s="224"/>
      <c r="AV76" s="144">
        <f t="shared" ref="AV76:AY78" si="35">COUNTA(D76,H76,L76,P76,T76,X76,AB76,AF76,AJ76,AN76,AR76)</f>
        <v>2</v>
      </c>
      <c r="AW76" s="144">
        <f t="shared" si="35"/>
        <v>0</v>
      </c>
      <c r="AX76" s="144">
        <f t="shared" si="35"/>
        <v>3</v>
      </c>
      <c r="AY76" s="144">
        <f t="shared" si="35"/>
        <v>2</v>
      </c>
    </row>
    <row r="77" spans="1:51" ht="15.75" thickBot="1" x14ac:dyDescent="0.25">
      <c r="A77" s="429"/>
      <c r="B77" s="472"/>
      <c r="C77" s="322" t="s">
        <v>309</v>
      </c>
      <c r="D77" s="146"/>
      <c r="E77" s="147"/>
      <c r="F77" s="147"/>
      <c r="G77" s="148"/>
      <c r="H77" s="149"/>
      <c r="I77" s="150"/>
      <c r="J77" s="150"/>
      <c r="K77" s="151" t="s">
        <v>222</v>
      </c>
      <c r="L77" s="152"/>
      <c r="M77" s="153"/>
      <c r="N77" s="153" t="s">
        <v>222</v>
      </c>
      <c r="O77" s="154"/>
      <c r="P77" s="155"/>
      <c r="Q77" s="156"/>
      <c r="R77" s="156"/>
      <c r="S77" s="157"/>
      <c r="T77" s="287" t="s">
        <v>222</v>
      </c>
      <c r="U77" s="159"/>
      <c r="V77" s="159"/>
      <c r="W77" s="160"/>
      <c r="X77" s="161"/>
      <c r="Y77" s="162"/>
      <c r="Z77" s="162"/>
      <c r="AA77" s="163" t="s">
        <v>222</v>
      </c>
      <c r="AB77" s="288" t="s">
        <v>222</v>
      </c>
      <c r="AC77" s="165"/>
      <c r="AD77" s="165"/>
      <c r="AE77" s="166"/>
      <c r="AF77" s="149"/>
      <c r="AG77" s="150"/>
      <c r="AH77" s="150"/>
      <c r="AI77" s="151"/>
      <c r="AJ77" s="152"/>
      <c r="AK77" s="153"/>
      <c r="AL77" s="153" t="s">
        <v>222</v>
      </c>
      <c r="AM77" s="154"/>
      <c r="AN77" s="155"/>
      <c r="AO77" s="156"/>
      <c r="AP77" s="156"/>
      <c r="AQ77" s="157" t="s">
        <v>222</v>
      </c>
      <c r="AR77" s="158"/>
      <c r="AS77" s="159"/>
      <c r="AT77" s="159"/>
      <c r="AU77" s="160"/>
      <c r="AV77" s="144">
        <f t="shared" si="35"/>
        <v>2</v>
      </c>
      <c r="AW77" s="144">
        <f t="shared" si="35"/>
        <v>0</v>
      </c>
      <c r="AX77" s="144">
        <f t="shared" si="35"/>
        <v>2</v>
      </c>
      <c r="AY77" s="144">
        <f t="shared" si="35"/>
        <v>3</v>
      </c>
    </row>
    <row r="78" spans="1:51" ht="15.75" thickBot="1" x14ac:dyDescent="0.25">
      <c r="A78" s="429"/>
      <c r="B78" s="472"/>
      <c r="C78" s="323" t="s">
        <v>310</v>
      </c>
      <c r="D78" s="97"/>
      <c r="E78" s="98"/>
      <c r="F78" s="98"/>
      <c r="G78" s="99"/>
      <c r="H78" s="170"/>
      <c r="I78" s="171"/>
      <c r="J78" s="171"/>
      <c r="K78" s="172" t="s">
        <v>222</v>
      </c>
      <c r="L78" s="173"/>
      <c r="M78" s="174"/>
      <c r="N78" s="174" t="s">
        <v>222</v>
      </c>
      <c r="O78" s="175"/>
      <c r="P78" s="176"/>
      <c r="Q78" s="177"/>
      <c r="R78" s="177"/>
      <c r="S78" s="178"/>
      <c r="T78" s="289" t="s">
        <v>222</v>
      </c>
      <c r="U78" s="180"/>
      <c r="V78" s="180"/>
      <c r="W78" s="181"/>
      <c r="X78" s="182"/>
      <c r="Y78" s="183"/>
      <c r="Z78" s="183"/>
      <c r="AA78" s="184" t="s">
        <v>222</v>
      </c>
      <c r="AB78" s="290" t="s">
        <v>222</v>
      </c>
      <c r="AC78" s="186"/>
      <c r="AD78" s="186"/>
      <c r="AE78" s="187"/>
      <c r="AF78" s="170"/>
      <c r="AG78" s="171"/>
      <c r="AH78" s="171"/>
      <c r="AI78" s="172"/>
      <c r="AJ78" s="173"/>
      <c r="AK78" s="174"/>
      <c r="AL78" s="174" t="s">
        <v>222</v>
      </c>
      <c r="AM78" s="175"/>
      <c r="AN78" s="176"/>
      <c r="AO78" s="177"/>
      <c r="AP78" s="177"/>
      <c r="AQ78" s="178" t="s">
        <v>222</v>
      </c>
      <c r="AR78" s="179"/>
      <c r="AS78" s="180"/>
      <c r="AT78" s="180"/>
      <c r="AU78" s="181"/>
      <c r="AV78" s="144">
        <f t="shared" si="35"/>
        <v>2</v>
      </c>
      <c r="AW78" s="144">
        <f t="shared" si="35"/>
        <v>0</v>
      </c>
      <c r="AX78" s="144">
        <f t="shared" si="35"/>
        <v>2</v>
      </c>
      <c r="AY78" s="144">
        <f t="shared" si="35"/>
        <v>3</v>
      </c>
    </row>
    <row r="79" spans="1:51" ht="15.75" thickBot="1" x14ac:dyDescent="0.25">
      <c r="A79" s="429"/>
      <c r="B79" s="189" t="s">
        <v>273</v>
      </c>
      <c r="C79" s="324" t="str">
        <f>B76</f>
        <v>APOYO A LA GESTION ACADEMICA</v>
      </c>
      <c r="D79" s="311">
        <f>COUNT(D76:D78)+COUNTIFS(D76:D78,"X")</f>
        <v>0</v>
      </c>
      <c r="E79" s="190">
        <f t="shared" ref="E79:G79" si="36">COUNT(E76:E78)+COUNTIFS(E76:E78,"X")</f>
        <v>0</v>
      </c>
      <c r="F79" s="190">
        <f t="shared" si="36"/>
        <v>0</v>
      </c>
      <c r="G79" s="191">
        <f t="shared" si="36"/>
        <v>0</v>
      </c>
      <c r="H79" s="192">
        <f t="shared" ref="H79:AA79" si="37">COUNT(H76:H78)+COUNTIFS(H76:H78,"X")</f>
        <v>0</v>
      </c>
      <c r="I79" s="193">
        <f t="shared" si="37"/>
        <v>0</v>
      </c>
      <c r="J79" s="193">
        <f t="shared" si="37"/>
        <v>0</v>
      </c>
      <c r="K79" s="194">
        <f t="shared" si="37"/>
        <v>3</v>
      </c>
      <c r="L79" s="195">
        <f t="shared" si="37"/>
        <v>0</v>
      </c>
      <c r="M79" s="196">
        <f t="shared" si="37"/>
        <v>0</v>
      </c>
      <c r="N79" s="196">
        <f t="shared" si="37"/>
        <v>3</v>
      </c>
      <c r="O79" s="197">
        <f t="shared" si="37"/>
        <v>0</v>
      </c>
      <c r="P79" s="198">
        <f t="shared" si="37"/>
        <v>0</v>
      </c>
      <c r="Q79" s="199">
        <f t="shared" si="37"/>
        <v>0</v>
      </c>
      <c r="R79" s="199">
        <f t="shared" si="37"/>
        <v>0</v>
      </c>
      <c r="S79" s="200">
        <f t="shared" si="37"/>
        <v>0</v>
      </c>
      <c r="T79" s="201">
        <f t="shared" si="37"/>
        <v>3</v>
      </c>
      <c r="U79" s="202">
        <f t="shared" si="37"/>
        <v>0</v>
      </c>
      <c r="V79" s="202">
        <f t="shared" si="37"/>
        <v>0</v>
      </c>
      <c r="W79" s="203">
        <f t="shared" si="37"/>
        <v>0</v>
      </c>
      <c r="X79" s="204">
        <f t="shared" si="37"/>
        <v>0</v>
      </c>
      <c r="Y79" s="205">
        <f t="shared" si="37"/>
        <v>0</v>
      </c>
      <c r="Z79" s="205">
        <f t="shared" si="37"/>
        <v>1</v>
      </c>
      <c r="AA79" s="206">
        <f t="shared" si="37"/>
        <v>2</v>
      </c>
      <c r="AB79" s="207">
        <f>COUNT(AB76:AB78)+COUNTIFS(AB76:AB78,"X")</f>
        <v>3</v>
      </c>
      <c r="AC79" s="207">
        <f t="shared" ref="AC79:AU79" si="38">COUNT(AC76:AC78)+COUNTIFS(AC76:AC78,"X")</f>
        <v>0</v>
      </c>
      <c r="AD79" s="207">
        <f t="shared" si="38"/>
        <v>0</v>
      </c>
      <c r="AE79" s="207">
        <f t="shared" si="38"/>
        <v>0</v>
      </c>
      <c r="AF79" s="192">
        <f t="shared" si="38"/>
        <v>0</v>
      </c>
      <c r="AG79" s="193">
        <f t="shared" si="38"/>
        <v>0</v>
      </c>
      <c r="AH79" s="193">
        <f t="shared" si="38"/>
        <v>0</v>
      </c>
      <c r="AI79" s="194">
        <f t="shared" si="38"/>
        <v>0</v>
      </c>
      <c r="AJ79" s="195">
        <f t="shared" si="38"/>
        <v>0</v>
      </c>
      <c r="AK79" s="196">
        <f t="shared" si="38"/>
        <v>0</v>
      </c>
      <c r="AL79" s="196">
        <f t="shared" si="38"/>
        <v>2</v>
      </c>
      <c r="AM79" s="197">
        <f t="shared" si="38"/>
        <v>1</v>
      </c>
      <c r="AN79" s="198">
        <f t="shared" si="38"/>
        <v>0</v>
      </c>
      <c r="AO79" s="199">
        <f t="shared" si="38"/>
        <v>0</v>
      </c>
      <c r="AP79" s="199">
        <f t="shared" si="38"/>
        <v>1</v>
      </c>
      <c r="AQ79" s="200">
        <f t="shared" si="38"/>
        <v>2</v>
      </c>
      <c r="AR79" s="201">
        <f t="shared" si="38"/>
        <v>0</v>
      </c>
      <c r="AS79" s="202">
        <f t="shared" si="38"/>
        <v>0</v>
      </c>
      <c r="AT79" s="202">
        <f t="shared" si="38"/>
        <v>0</v>
      </c>
      <c r="AU79" s="203">
        <f t="shared" si="38"/>
        <v>0</v>
      </c>
      <c r="AV79" s="208">
        <f>AV78+AV77+AV76</f>
        <v>6</v>
      </c>
      <c r="AW79" s="208">
        <f>AW78+AW77+AW76</f>
        <v>0</v>
      </c>
      <c r="AX79" s="208">
        <f>AX78+AX77+AX76</f>
        <v>7</v>
      </c>
      <c r="AY79" s="208">
        <f>AY78+AY77+AY76</f>
        <v>8</v>
      </c>
    </row>
    <row r="80" spans="1:51" ht="15.75" customHeight="1" thickBot="1" x14ac:dyDescent="0.25">
      <c r="A80" s="429"/>
      <c r="B80" s="472" t="s">
        <v>311</v>
      </c>
      <c r="C80" s="325" t="s">
        <v>312</v>
      </c>
      <c r="D80" s="210"/>
      <c r="E80" s="211"/>
      <c r="F80" s="211"/>
      <c r="G80" s="212"/>
      <c r="H80" s="213"/>
      <c r="I80" s="214"/>
      <c r="J80" s="214"/>
      <c r="K80" s="215" t="s">
        <v>222</v>
      </c>
      <c r="L80" s="216" t="s">
        <v>222</v>
      </c>
      <c r="M80" s="217"/>
      <c r="N80" s="217"/>
      <c r="O80" s="218"/>
      <c r="P80" s="219"/>
      <c r="Q80" s="220"/>
      <c r="R80" s="220"/>
      <c r="S80" s="221"/>
      <c r="T80" s="285" t="s">
        <v>222</v>
      </c>
      <c r="U80" s="223"/>
      <c r="V80" s="223"/>
      <c r="W80" s="224"/>
      <c r="X80" s="225"/>
      <c r="Y80" s="226" t="s">
        <v>222</v>
      </c>
      <c r="Z80" s="226"/>
      <c r="AA80" s="227"/>
      <c r="AB80" s="286" t="s">
        <v>222</v>
      </c>
      <c r="AC80" s="229"/>
      <c r="AD80" s="229"/>
      <c r="AE80" s="230"/>
      <c r="AF80" s="213"/>
      <c r="AG80" s="214"/>
      <c r="AH80" s="214"/>
      <c r="AI80" s="215"/>
      <c r="AJ80" s="216"/>
      <c r="AK80" s="217" t="s">
        <v>222</v>
      </c>
      <c r="AL80" s="217"/>
      <c r="AM80" s="218"/>
      <c r="AN80" s="219"/>
      <c r="AO80" s="220"/>
      <c r="AP80" s="220" t="s">
        <v>222</v>
      </c>
      <c r="AQ80" s="221"/>
      <c r="AR80" s="222"/>
      <c r="AS80" s="223"/>
      <c r="AT80" s="223"/>
      <c r="AU80" s="224"/>
      <c r="AV80" s="233">
        <f>COUNTA(D80,H80,L80,P80,T80,X80,AB80,AF80,AJ80,AN80,AR80)</f>
        <v>3</v>
      </c>
      <c r="AW80" s="233">
        <f t="shared" ref="AW80:AY86" si="39">COUNTA(E80,I80,M80,Q80,U80,Y80,AC80,AG80,AK80,AO80,AS80)</f>
        <v>2</v>
      </c>
      <c r="AX80" s="144">
        <f t="shared" si="39"/>
        <v>1</v>
      </c>
      <c r="AY80" s="144">
        <f t="shared" si="39"/>
        <v>1</v>
      </c>
    </row>
    <row r="81" spans="1:51" ht="15.75" thickBot="1" x14ac:dyDescent="0.25">
      <c r="A81" s="429"/>
      <c r="B81" s="472"/>
      <c r="C81" s="322" t="s">
        <v>104</v>
      </c>
      <c r="D81" s="146"/>
      <c r="E81" s="147"/>
      <c r="F81" s="147"/>
      <c r="G81" s="148"/>
      <c r="H81" s="149"/>
      <c r="I81" s="150"/>
      <c r="J81" s="150"/>
      <c r="K81" s="151" t="s">
        <v>222</v>
      </c>
      <c r="L81" s="152" t="s">
        <v>222</v>
      </c>
      <c r="M81" s="153"/>
      <c r="N81" s="153"/>
      <c r="O81" s="154"/>
      <c r="P81" s="155"/>
      <c r="Q81" s="156"/>
      <c r="R81" s="156"/>
      <c r="S81" s="157"/>
      <c r="T81" s="287" t="s">
        <v>222</v>
      </c>
      <c r="U81" s="159"/>
      <c r="V81" s="159"/>
      <c r="W81" s="160"/>
      <c r="X81" s="161"/>
      <c r="Y81" s="162" t="s">
        <v>222</v>
      </c>
      <c r="Z81" s="162"/>
      <c r="AA81" s="163"/>
      <c r="AB81" s="288" t="s">
        <v>222</v>
      </c>
      <c r="AC81" s="165"/>
      <c r="AD81" s="165"/>
      <c r="AE81" s="166"/>
      <c r="AF81" s="149"/>
      <c r="AG81" s="150"/>
      <c r="AH81" s="150"/>
      <c r="AI81" s="151"/>
      <c r="AJ81" s="152"/>
      <c r="AK81" s="153"/>
      <c r="AL81" s="153" t="s">
        <v>222</v>
      </c>
      <c r="AM81" s="154"/>
      <c r="AN81" s="155"/>
      <c r="AO81" s="156"/>
      <c r="AP81" s="156" t="s">
        <v>222</v>
      </c>
      <c r="AQ81" s="157"/>
      <c r="AR81" s="158"/>
      <c r="AS81" s="159"/>
      <c r="AT81" s="159"/>
      <c r="AU81" s="160"/>
      <c r="AV81" s="168">
        <f t="shared" ref="AV81:AV86" si="40">COUNTA(D81,H81,L81,P81,T81,X81,AB81,AF81,AJ81,AN81,AR81)</f>
        <v>3</v>
      </c>
      <c r="AW81" s="168">
        <f t="shared" si="39"/>
        <v>1</v>
      </c>
      <c r="AX81" s="144">
        <f t="shared" si="39"/>
        <v>2</v>
      </c>
      <c r="AY81" s="144">
        <f t="shared" si="39"/>
        <v>1</v>
      </c>
    </row>
    <row r="82" spans="1:51" ht="15.75" thickBot="1" x14ac:dyDescent="0.25">
      <c r="A82" s="429"/>
      <c r="B82" s="472"/>
      <c r="C82" s="322" t="s">
        <v>116</v>
      </c>
      <c r="D82" s="146"/>
      <c r="E82" s="147"/>
      <c r="F82" s="147"/>
      <c r="G82" s="148"/>
      <c r="H82" s="149"/>
      <c r="I82" s="150"/>
      <c r="J82" s="150"/>
      <c r="K82" s="151" t="s">
        <v>222</v>
      </c>
      <c r="L82" s="152" t="s">
        <v>222</v>
      </c>
      <c r="M82" s="153"/>
      <c r="N82" s="153"/>
      <c r="O82" s="154"/>
      <c r="P82" s="155"/>
      <c r="Q82" s="156"/>
      <c r="R82" s="156"/>
      <c r="S82" s="157"/>
      <c r="T82" s="287" t="s">
        <v>222</v>
      </c>
      <c r="U82" s="159"/>
      <c r="V82" s="159"/>
      <c r="W82" s="160"/>
      <c r="X82" s="161"/>
      <c r="Y82" s="162" t="s">
        <v>222</v>
      </c>
      <c r="Z82" s="162"/>
      <c r="AA82" s="163"/>
      <c r="AB82" s="288" t="s">
        <v>222</v>
      </c>
      <c r="AC82" s="165"/>
      <c r="AD82" s="165"/>
      <c r="AE82" s="166"/>
      <c r="AF82" s="149"/>
      <c r="AG82" s="150"/>
      <c r="AH82" s="150"/>
      <c r="AI82" s="151"/>
      <c r="AJ82" s="152"/>
      <c r="AK82" s="153" t="s">
        <v>222</v>
      </c>
      <c r="AL82" s="153"/>
      <c r="AM82" s="154"/>
      <c r="AN82" s="155"/>
      <c r="AO82" s="156"/>
      <c r="AP82" s="156" t="s">
        <v>222</v>
      </c>
      <c r="AQ82" s="157"/>
      <c r="AR82" s="158"/>
      <c r="AS82" s="159"/>
      <c r="AT82" s="159"/>
      <c r="AU82" s="160"/>
      <c r="AV82" s="168">
        <f t="shared" si="40"/>
        <v>3</v>
      </c>
      <c r="AW82" s="168">
        <f t="shared" si="39"/>
        <v>2</v>
      </c>
      <c r="AX82" s="144">
        <f t="shared" si="39"/>
        <v>1</v>
      </c>
      <c r="AY82" s="144">
        <f t="shared" si="39"/>
        <v>1</v>
      </c>
    </row>
    <row r="83" spans="1:51" ht="15.75" thickBot="1" x14ac:dyDescent="0.25">
      <c r="A83" s="429"/>
      <c r="B83" s="472"/>
      <c r="C83" s="322" t="s">
        <v>105</v>
      </c>
      <c r="D83" s="146"/>
      <c r="E83" s="147"/>
      <c r="F83" s="147"/>
      <c r="G83" s="148"/>
      <c r="H83" s="149"/>
      <c r="I83" s="150"/>
      <c r="J83" s="150"/>
      <c r="K83" s="151" t="s">
        <v>222</v>
      </c>
      <c r="L83" s="152"/>
      <c r="M83" s="153" t="s">
        <v>222</v>
      </c>
      <c r="N83" s="153"/>
      <c r="O83" s="154"/>
      <c r="P83" s="155"/>
      <c r="Q83" s="156"/>
      <c r="R83" s="156"/>
      <c r="S83" s="157"/>
      <c r="T83" s="287" t="s">
        <v>222</v>
      </c>
      <c r="U83" s="159"/>
      <c r="V83" s="159"/>
      <c r="W83" s="160"/>
      <c r="X83" s="161"/>
      <c r="Y83" s="162"/>
      <c r="Z83" s="162" t="s">
        <v>222</v>
      </c>
      <c r="AA83" s="163"/>
      <c r="AB83" s="288" t="s">
        <v>222</v>
      </c>
      <c r="AC83" s="165"/>
      <c r="AD83" s="165"/>
      <c r="AE83" s="166"/>
      <c r="AF83" s="149"/>
      <c r="AG83" s="150"/>
      <c r="AH83" s="150"/>
      <c r="AI83" s="151"/>
      <c r="AJ83" s="152" t="s">
        <v>222</v>
      </c>
      <c r="AK83" s="153"/>
      <c r="AL83" s="153"/>
      <c r="AM83" s="154"/>
      <c r="AN83" s="155"/>
      <c r="AO83" s="156"/>
      <c r="AP83" s="156" t="s">
        <v>222</v>
      </c>
      <c r="AQ83" s="157"/>
      <c r="AR83" s="158"/>
      <c r="AS83" s="159"/>
      <c r="AT83" s="159"/>
      <c r="AU83" s="160"/>
      <c r="AV83" s="144">
        <f t="shared" si="40"/>
        <v>3</v>
      </c>
      <c r="AW83" s="144">
        <f t="shared" si="39"/>
        <v>1</v>
      </c>
      <c r="AX83" s="144">
        <f t="shared" si="39"/>
        <v>2</v>
      </c>
      <c r="AY83" s="144">
        <f t="shared" si="39"/>
        <v>1</v>
      </c>
    </row>
    <row r="84" spans="1:51" ht="15.75" thickBot="1" x14ac:dyDescent="0.25">
      <c r="A84" s="429"/>
      <c r="B84" s="472"/>
      <c r="C84" s="322" t="s">
        <v>313</v>
      </c>
      <c r="D84" s="146"/>
      <c r="E84" s="147"/>
      <c r="F84" s="147"/>
      <c r="G84" s="148"/>
      <c r="H84" s="149"/>
      <c r="I84" s="150"/>
      <c r="J84" s="150"/>
      <c r="K84" s="151" t="s">
        <v>222</v>
      </c>
      <c r="L84" s="152"/>
      <c r="M84" s="153" t="s">
        <v>222</v>
      </c>
      <c r="N84" s="153"/>
      <c r="O84" s="154"/>
      <c r="P84" s="155"/>
      <c r="Q84" s="156"/>
      <c r="R84" s="156"/>
      <c r="S84" s="157"/>
      <c r="T84" s="287" t="s">
        <v>222</v>
      </c>
      <c r="U84" s="159"/>
      <c r="V84" s="159"/>
      <c r="W84" s="160"/>
      <c r="X84" s="161"/>
      <c r="Y84" s="162" t="s">
        <v>222</v>
      </c>
      <c r="Z84" s="162"/>
      <c r="AA84" s="163"/>
      <c r="AB84" s="164"/>
      <c r="AC84" s="165"/>
      <c r="AD84" s="165" t="s">
        <v>222</v>
      </c>
      <c r="AE84" s="166"/>
      <c r="AF84" s="149"/>
      <c r="AG84" s="150"/>
      <c r="AH84" s="150"/>
      <c r="AI84" s="151"/>
      <c r="AJ84" s="152" t="s">
        <v>222</v>
      </c>
      <c r="AK84" s="153"/>
      <c r="AL84" s="153"/>
      <c r="AM84" s="154"/>
      <c r="AN84" s="155"/>
      <c r="AO84" s="156"/>
      <c r="AP84" s="156" t="s">
        <v>222</v>
      </c>
      <c r="AQ84" s="157"/>
      <c r="AR84" s="158"/>
      <c r="AS84" s="159"/>
      <c r="AT84" s="159"/>
      <c r="AU84" s="160"/>
      <c r="AV84" s="144">
        <f t="shared" si="40"/>
        <v>2</v>
      </c>
      <c r="AW84" s="168">
        <f t="shared" si="39"/>
        <v>2</v>
      </c>
      <c r="AX84" s="144">
        <f t="shared" si="39"/>
        <v>2</v>
      </c>
      <c r="AY84" s="144">
        <f t="shared" si="39"/>
        <v>1</v>
      </c>
    </row>
    <row r="85" spans="1:51" ht="15.75" thickBot="1" x14ac:dyDescent="0.25">
      <c r="A85" s="429"/>
      <c r="B85" s="472"/>
      <c r="C85" s="322" t="s">
        <v>106</v>
      </c>
      <c r="D85" s="146"/>
      <c r="E85" s="147"/>
      <c r="F85" s="147"/>
      <c r="G85" s="148"/>
      <c r="H85" s="149"/>
      <c r="I85" s="150"/>
      <c r="J85" s="150"/>
      <c r="K85" s="151" t="s">
        <v>222</v>
      </c>
      <c r="L85" s="152" t="s">
        <v>222</v>
      </c>
      <c r="M85" s="153"/>
      <c r="N85" s="153"/>
      <c r="O85" s="154"/>
      <c r="P85" s="155"/>
      <c r="Q85" s="156"/>
      <c r="R85" s="156"/>
      <c r="S85" s="157"/>
      <c r="T85" s="287" t="s">
        <v>222</v>
      </c>
      <c r="U85" s="159"/>
      <c r="V85" s="159"/>
      <c r="W85" s="160"/>
      <c r="X85" s="161" t="s">
        <v>222</v>
      </c>
      <c r="Y85" s="162"/>
      <c r="Z85" s="162"/>
      <c r="AA85" s="163"/>
      <c r="AB85" s="288" t="s">
        <v>222</v>
      </c>
      <c r="AC85" s="165"/>
      <c r="AD85" s="165"/>
      <c r="AE85" s="166"/>
      <c r="AF85" s="149"/>
      <c r="AG85" s="150"/>
      <c r="AH85" s="150"/>
      <c r="AI85" s="151"/>
      <c r="AJ85" s="152"/>
      <c r="AK85" s="153"/>
      <c r="AL85" s="153" t="s">
        <v>222</v>
      </c>
      <c r="AM85" s="154"/>
      <c r="AN85" s="155"/>
      <c r="AO85" s="156"/>
      <c r="AP85" s="156"/>
      <c r="AQ85" s="157" t="s">
        <v>222</v>
      </c>
      <c r="AR85" s="158"/>
      <c r="AS85" s="159"/>
      <c r="AT85" s="159"/>
      <c r="AU85" s="160"/>
      <c r="AV85" s="168">
        <f t="shared" si="40"/>
        <v>4</v>
      </c>
      <c r="AW85" s="168">
        <f t="shared" si="39"/>
        <v>0</v>
      </c>
      <c r="AX85" s="144">
        <f t="shared" si="39"/>
        <v>1</v>
      </c>
      <c r="AY85" s="144">
        <f t="shared" si="39"/>
        <v>2</v>
      </c>
    </row>
    <row r="86" spans="1:51" ht="15.75" thickBot="1" x14ac:dyDescent="0.25">
      <c r="A86" s="429"/>
      <c r="B86" s="472"/>
      <c r="C86" s="323" t="s">
        <v>314</v>
      </c>
      <c r="D86" s="97"/>
      <c r="E86" s="98"/>
      <c r="F86" s="98"/>
      <c r="G86" s="99"/>
      <c r="H86" s="170"/>
      <c r="I86" s="171"/>
      <c r="J86" s="171" t="s">
        <v>222</v>
      </c>
      <c r="K86" s="172"/>
      <c r="L86" s="173" t="s">
        <v>222</v>
      </c>
      <c r="M86" s="174"/>
      <c r="N86" s="174"/>
      <c r="O86" s="175"/>
      <c r="P86" s="176"/>
      <c r="Q86" s="177"/>
      <c r="R86" s="177"/>
      <c r="S86" s="178"/>
      <c r="T86" s="289" t="s">
        <v>222</v>
      </c>
      <c r="U86" s="180"/>
      <c r="V86" s="180"/>
      <c r="W86" s="181"/>
      <c r="X86" s="182"/>
      <c r="Y86" s="183" t="s">
        <v>222</v>
      </c>
      <c r="Z86" s="183"/>
      <c r="AA86" s="184"/>
      <c r="AB86" s="290" t="s">
        <v>222</v>
      </c>
      <c r="AC86" s="186"/>
      <c r="AD86" s="186"/>
      <c r="AE86" s="187"/>
      <c r="AF86" s="170"/>
      <c r="AG86" s="171"/>
      <c r="AH86" s="171"/>
      <c r="AI86" s="172"/>
      <c r="AJ86" s="173"/>
      <c r="AK86" s="174" t="s">
        <v>222</v>
      </c>
      <c r="AL86" s="174"/>
      <c r="AM86" s="175"/>
      <c r="AN86" s="176"/>
      <c r="AO86" s="177" t="s">
        <v>222</v>
      </c>
      <c r="AP86" s="177"/>
      <c r="AQ86" s="178"/>
      <c r="AR86" s="179"/>
      <c r="AS86" s="180"/>
      <c r="AT86" s="180"/>
      <c r="AU86" s="181"/>
      <c r="AV86" s="168">
        <f t="shared" si="40"/>
        <v>3</v>
      </c>
      <c r="AW86" s="168">
        <f t="shared" si="39"/>
        <v>3</v>
      </c>
      <c r="AX86" s="144">
        <f t="shared" si="39"/>
        <v>1</v>
      </c>
      <c r="AY86" s="144">
        <f t="shared" si="39"/>
        <v>0</v>
      </c>
    </row>
    <row r="87" spans="1:51" ht="15.75" thickBot="1" x14ac:dyDescent="0.25">
      <c r="A87" s="429"/>
      <c r="B87" s="189" t="s">
        <v>273</v>
      </c>
      <c r="C87" s="324" t="str">
        <f>B80</f>
        <v>ADMINISTRACION DE LA PLANTA FISICA Y DE LOS RECURSOS</v>
      </c>
      <c r="D87" s="311">
        <f>COUNT(D80:D86)+COUNTIFS(D80:D86,"X")</f>
        <v>0</v>
      </c>
      <c r="E87" s="190">
        <f t="shared" ref="E87:G87" si="41">COUNT(E80:E86)+COUNTIFS(E80:E86,"X")</f>
        <v>0</v>
      </c>
      <c r="F87" s="190">
        <f t="shared" si="41"/>
        <v>0</v>
      </c>
      <c r="G87" s="191">
        <f t="shared" si="41"/>
        <v>0</v>
      </c>
      <c r="H87" s="192">
        <f t="shared" ref="H87:AA87" si="42">COUNT(H80:H86)+COUNTIFS(H80:H86,"X")</f>
        <v>0</v>
      </c>
      <c r="I87" s="193">
        <f t="shared" si="42"/>
        <v>0</v>
      </c>
      <c r="J87" s="193">
        <f t="shared" si="42"/>
        <v>1</v>
      </c>
      <c r="K87" s="194">
        <f t="shared" si="42"/>
        <v>6</v>
      </c>
      <c r="L87" s="195">
        <f t="shared" si="42"/>
        <v>5</v>
      </c>
      <c r="M87" s="196">
        <f t="shared" si="42"/>
        <v>2</v>
      </c>
      <c r="N87" s="196">
        <f t="shared" si="42"/>
        <v>0</v>
      </c>
      <c r="O87" s="197">
        <f t="shared" si="42"/>
        <v>0</v>
      </c>
      <c r="P87" s="198">
        <f t="shared" si="42"/>
        <v>0</v>
      </c>
      <c r="Q87" s="199">
        <f t="shared" si="42"/>
        <v>0</v>
      </c>
      <c r="R87" s="199">
        <f t="shared" si="42"/>
        <v>0</v>
      </c>
      <c r="S87" s="200">
        <f t="shared" si="42"/>
        <v>0</v>
      </c>
      <c r="T87" s="201">
        <f t="shared" si="42"/>
        <v>7</v>
      </c>
      <c r="U87" s="202">
        <f t="shared" si="42"/>
        <v>0</v>
      </c>
      <c r="V87" s="202">
        <f t="shared" si="42"/>
        <v>0</v>
      </c>
      <c r="W87" s="203">
        <f t="shared" si="42"/>
        <v>0</v>
      </c>
      <c r="X87" s="204">
        <f t="shared" si="42"/>
        <v>1</v>
      </c>
      <c r="Y87" s="205">
        <f t="shared" si="42"/>
        <v>5</v>
      </c>
      <c r="Z87" s="205">
        <f t="shared" si="42"/>
        <v>1</v>
      </c>
      <c r="AA87" s="206">
        <f t="shared" si="42"/>
        <v>0</v>
      </c>
      <c r="AB87" s="207">
        <f>COUNT(AB80:AB86)+COUNTIFS(AB80:AB86,"X")</f>
        <v>6</v>
      </c>
      <c r="AC87" s="207">
        <f t="shared" ref="AC87:AU87" si="43">COUNT(AC80:AC86)+COUNTIFS(AC80:AC86,"X")</f>
        <v>0</v>
      </c>
      <c r="AD87" s="207">
        <f t="shared" si="43"/>
        <v>1</v>
      </c>
      <c r="AE87" s="207">
        <f t="shared" si="43"/>
        <v>0</v>
      </c>
      <c r="AF87" s="192">
        <f t="shared" si="43"/>
        <v>0</v>
      </c>
      <c r="AG87" s="193">
        <f t="shared" si="43"/>
        <v>0</v>
      </c>
      <c r="AH87" s="193">
        <f t="shared" si="43"/>
        <v>0</v>
      </c>
      <c r="AI87" s="194">
        <f t="shared" si="43"/>
        <v>0</v>
      </c>
      <c r="AJ87" s="195">
        <f t="shared" si="43"/>
        <v>2</v>
      </c>
      <c r="AK87" s="196">
        <f t="shared" si="43"/>
        <v>3</v>
      </c>
      <c r="AL87" s="196">
        <f t="shared" si="43"/>
        <v>2</v>
      </c>
      <c r="AM87" s="197">
        <f t="shared" si="43"/>
        <v>0</v>
      </c>
      <c r="AN87" s="198">
        <f t="shared" si="43"/>
        <v>0</v>
      </c>
      <c r="AO87" s="199">
        <f t="shared" si="43"/>
        <v>1</v>
      </c>
      <c r="AP87" s="199">
        <f t="shared" si="43"/>
        <v>5</v>
      </c>
      <c r="AQ87" s="200">
        <f t="shared" si="43"/>
        <v>1</v>
      </c>
      <c r="AR87" s="201">
        <f t="shared" si="43"/>
        <v>0</v>
      </c>
      <c r="AS87" s="202">
        <f t="shared" si="43"/>
        <v>0</v>
      </c>
      <c r="AT87" s="202">
        <f t="shared" si="43"/>
        <v>0</v>
      </c>
      <c r="AU87" s="203">
        <f t="shared" si="43"/>
        <v>0</v>
      </c>
      <c r="AV87" s="208">
        <f>AV86+AV85+AV84+AV83+AV82+AV81+AV80</f>
        <v>21</v>
      </c>
      <c r="AW87" s="208">
        <f>AW86+AW85+AW84+AW83+AW82+AW81+AW80</f>
        <v>11</v>
      </c>
      <c r="AX87" s="208">
        <f>AX86+AX85+AX84+AX83+AX82+AX81+AX80</f>
        <v>10</v>
      </c>
      <c r="AY87" s="208">
        <f>AY86+AY85+AY84+AY83+AY82+AY81+AY80</f>
        <v>7</v>
      </c>
    </row>
    <row r="88" spans="1:51" ht="30.75" customHeight="1" thickBot="1" x14ac:dyDescent="0.25">
      <c r="A88" s="429"/>
      <c r="B88" s="472" t="s">
        <v>315</v>
      </c>
      <c r="C88" s="325" t="s">
        <v>316</v>
      </c>
      <c r="D88" s="210"/>
      <c r="E88" s="211"/>
      <c r="F88" s="211"/>
      <c r="G88" s="212"/>
      <c r="H88" s="213"/>
      <c r="I88" s="214"/>
      <c r="J88" s="214" t="s">
        <v>222</v>
      </c>
      <c r="K88" s="215"/>
      <c r="L88" s="216"/>
      <c r="M88" s="217" t="s">
        <v>222</v>
      </c>
      <c r="N88" s="217"/>
      <c r="O88" s="218"/>
      <c r="P88" s="219"/>
      <c r="Q88" s="220"/>
      <c r="R88" s="220"/>
      <c r="S88" s="221"/>
      <c r="T88" s="285" t="s">
        <v>222</v>
      </c>
      <c r="U88" s="223"/>
      <c r="V88" s="223"/>
      <c r="W88" s="224"/>
      <c r="X88" s="225"/>
      <c r="Y88" s="226" t="s">
        <v>222</v>
      </c>
      <c r="Z88" s="226"/>
      <c r="AA88" s="227"/>
      <c r="AB88" s="286" t="s">
        <v>222</v>
      </c>
      <c r="AC88" s="229"/>
      <c r="AD88" s="229"/>
      <c r="AE88" s="230"/>
      <c r="AF88" s="213"/>
      <c r="AG88" s="214"/>
      <c r="AH88" s="214"/>
      <c r="AI88" s="215"/>
      <c r="AJ88" s="216"/>
      <c r="AK88" s="217" t="s">
        <v>222</v>
      </c>
      <c r="AL88" s="217"/>
      <c r="AM88" s="218"/>
      <c r="AN88" s="219"/>
      <c r="AO88" s="220" t="s">
        <v>222</v>
      </c>
      <c r="AP88" s="220"/>
      <c r="AQ88" s="221"/>
      <c r="AR88" s="222"/>
      <c r="AS88" s="223"/>
      <c r="AT88" s="223"/>
      <c r="AU88" s="224"/>
      <c r="AV88" s="144">
        <f t="shared" ref="AV88:AY89" si="44">COUNTA(D88,H88,L88,P88,T88,X88,AB88,AF88,AJ88,AN88,AR88)</f>
        <v>2</v>
      </c>
      <c r="AW88" s="168">
        <f t="shared" si="44"/>
        <v>4</v>
      </c>
      <c r="AX88" s="144">
        <f t="shared" si="44"/>
        <v>1</v>
      </c>
      <c r="AY88" s="144">
        <f t="shared" si="44"/>
        <v>0</v>
      </c>
    </row>
    <row r="89" spans="1:51" ht="30.75" thickBot="1" x14ac:dyDescent="0.25">
      <c r="A89" s="429"/>
      <c r="B89" s="472"/>
      <c r="C89" s="323" t="s">
        <v>317</v>
      </c>
      <c r="D89" s="97"/>
      <c r="E89" s="98"/>
      <c r="F89" s="98"/>
      <c r="G89" s="99"/>
      <c r="H89" s="170"/>
      <c r="I89" s="171"/>
      <c r="J89" s="171" t="s">
        <v>222</v>
      </c>
      <c r="K89" s="172"/>
      <c r="L89" s="173"/>
      <c r="M89" s="174"/>
      <c r="N89" s="174" t="s">
        <v>222</v>
      </c>
      <c r="O89" s="175"/>
      <c r="P89" s="176"/>
      <c r="Q89" s="177"/>
      <c r="R89" s="177"/>
      <c r="S89" s="178"/>
      <c r="T89" s="289" t="s">
        <v>222</v>
      </c>
      <c r="U89" s="180"/>
      <c r="V89" s="180"/>
      <c r="W89" s="181"/>
      <c r="X89" s="234"/>
      <c r="Y89" s="235"/>
      <c r="Z89" s="235"/>
      <c r="AA89" s="291"/>
      <c r="AB89" s="290" t="s">
        <v>222</v>
      </c>
      <c r="AC89" s="186"/>
      <c r="AD89" s="186"/>
      <c r="AE89" s="187"/>
      <c r="AF89" s="170"/>
      <c r="AG89" s="171"/>
      <c r="AH89" s="171"/>
      <c r="AI89" s="172"/>
      <c r="AJ89" s="173" t="s">
        <v>222</v>
      </c>
      <c r="AK89" s="174"/>
      <c r="AL89" s="174"/>
      <c r="AM89" s="175"/>
      <c r="AN89" s="176"/>
      <c r="AO89" s="177"/>
      <c r="AP89" s="177" t="s">
        <v>222</v>
      </c>
      <c r="AQ89" s="178"/>
      <c r="AR89" s="179"/>
      <c r="AS89" s="180"/>
      <c r="AT89" s="180"/>
      <c r="AU89" s="181"/>
      <c r="AV89" s="233">
        <f t="shared" si="44"/>
        <v>3</v>
      </c>
      <c r="AW89" s="144">
        <f t="shared" si="44"/>
        <v>0</v>
      </c>
      <c r="AX89" s="144">
        <f t="shared" si="44"/>
        <v>3</v>
      </c>
      <c r="AY89" s="144">
        <f t="shared" si="44"/>
        <v>0</v>
      </c>
    </row>
    <row r="90" spans="1:51" ht="15.75" thickBot="1" x14ac:dyDescent="0.25">
      <c r="A90" s="430"/>
      <c r="B90" s="189" t="s">
        <v>273</v>
      </c>
      <c r="C90" s="324" t="str">
        <f>B88</f>
        <v>ADMINISTRACION DE SERVICIOS COMPLEMENTARIOS</v>
      </c>
      <c r="D90" s="311">
        <f>COUNT(D88:D89)+COUNTIFS(D88:D89,"X")</f>
        <v>0</v>
      </c>
      <c r="E90" s="190">
        <f t="shared" ref="E90:G90" si="45">COUNT(E88:E89)+COUNTIFS(E88:E89,"X")</f>
        <v>0</v>
      </c>
      <c r="F90" s="190">
        <f t="shared" si="45"/>
        <v>0</v>
      </c>
      <c r="G90" s="191">
        <f t="shared" si="45"/>
        <v>0</v>
      </c>
      <c r="H90" s="192">
        <f t="shared" ref="H90:AA90" si="46">COUNT(H88:H89)+COUNTIFS(H88:H89,"X")</f>
        <v>0</v>
      </c>
      <c r="I90" s="193">
        <f t="shared" si="46"/>
        <v>0</v>
      </c>
      <c r="J90" s="193">
        <f t="shared" si="46"/>
        <v>2</v>
      </c>
      <c r="K90" s="194">
        <f t="shared" si="46"/>
        <v>0</v>
      </c>
      <c r="L90" s="195">
        <f t="shared" si="46"/>
        <v>0</v>
      </c>
      <c r="M90" s="196">
        <f t="shared" si="46"/>
        <v>1</v>
      </c>
      <c r="N90" s="196">
        <f t="shared" si="46"/>
        <v>1</v>
      </c>
      <c r="O90" s="197">
        <f t="shared" si="46"/>
        <v>0</v>
      </c>
      <c r="P90" s="198">
        <f t="shared" si="46"/>
        <v>0</v>
      </c>
      <c r="Q90" s="199">
        <f t="shared" si="46"/>
        <v>0</v>
      </c>
      <c r="R90" s="199">
        <f t="shared" si="46"/>
        <v>0</v>
      </c>
      <c r="S90" s="200">
        <f t="shared" si="46"/>
        <v>0</v>
      </c>
      <c r="T90" s="201">
        <f t="shared" si="46"/>
        <v>2</v>
      </c>
      <c r="U90" s="202">
        <f t="shared" si="46"/>
        <v>0</v>
      </c>
      <c r="V90" s="202">
        <f t="shared" si="46"/>
        <v>0</v>
      </c>
      <c r="W90" s="203">
        <f t="shared" si="46"/>
        <v>0</v>
      </c>
      <c r="X90" s="204">
        <f t="shared" si="46"/>
        <v>0</v>
      </c>
      <c r="Y90" s="205">
        <f t="shared" si="46"/>
        <v>1</v>
      </c>
      <c r="Z90" s="205">
        <f t="shared" si="46"/>
        <v>0</v>
      </c>
      <c r="AA90" s="206">
        <f t="shared" si="46"/>
        <v>0</v>
      </c>
      <c r="AB90" s="207">
        <f>COUNT(AB88:AB89)+COUNTIFS(AB88:AB89,"X")</f>
        <v>2</v>
      </c>
      <c r="AC90" s="207">
        <f t="shared" ref="AC90:AU90" si="47">COUNT(AC88:AC89)+COUNTIFS(AC88:AC89,"X")</f>
        <v>0</v>
      </c>
      <c r="AD90" s="207">
        <f t="shared" si="47"/>
        <v>0</v>
      </c>
      <c r="AE90" s="207">
        <f t="shared" si="47"/>
        <v>0</v>
      </c>
      <c r="AF90" s="192">
        <f t="shared" si="47"/>
        <v>0</v>
      </c>
      <c r="AG90" s="193">
        <f t="shared" si="47"/>
        <v>0</v>
      </c>
      <c r="AH90" s="193">
        <f t="shared" si="47"/>
        <v>0</v>
      </c>
      <c r="AI90" s="194">
        <f t="shared" si="47"/>
        <v>0</v>
      </c>
      <c r="AJ90" s="195">
        <f t="shared" si="47"/>
        <v>1</v>
      </c>
      <c r="AK90" s="196">
        <f t="shared" si="47"/>
        <v>1</v>
      </c>
      <c r="AL90" s="196">
        <f t="shared" si="47"/>
        <v>0</v>
      </c>
      <c r="AM90" s="197">
        <f t="shared" si="47"/>
        <v>0</v>
      </c>
      <c r="AN90" s="198">
        <f t="shared" si="47"/>
        <v>0</v>
      </c>
      <c r="AO90" s="199">
        <f t="shared" si="47"/>
        <v>1</v>
      </c>
      <c r="AP90" s="199">
        <f t="shared" si="47"/>
        <v>1</v>
      </c>
      <c r="AQ90" s="200">
        <f t="shared" si="47"/>
        <v>0</v>
      </c>
      <c r="AR90" s="201">
        <f t="shared" si="47"/>
        <v>0</v>
      </c>
      <c r="AS90" s="202">
        <f t="shared" si="47"/>
        <v>0</v>
      </c>
      <c r="AT90" s="202">
        <f t="shared" si="47"/>
        <v>0</v>
      </c>
      <c r="AU90" s="203">
        <f t="shared" si="47"/>
        <v>0</v>
      </c>
      <c r="AV90" s="208">
        <f>AV89+AV88</f>
        <v>5</v>
      </c>
      <c r="AW90" s="208">
        <f>AW89+AW88</f>
        <v>4</v>
      </c>
      <c r="AX90" s="208">
        <f>AX89+AX88</f>
        <v>4</v>
      </c>
      <c r="AY90" s="208">
        <f>AY89+AY88</f>
        <v>0</v>
      </c>
    </row>
    <row r="91" spans="1:51" ht="15.75" thickBot="1" x14ac:dyDescent="0.25">
      <c r="A91" s="428" t="s">
        <v>306</v>
      </c>
      <c r="B91" s="471" t="s">
        <v>112</v>
      </c>
      <c r="C91" s="321" t="s">
        <v>318</v>
      </c>
      <c r="D91" s="122"/>
      <c r="E91" s="123"/>
      <c r="F91" s="123"/>
      <c r="G91" s="124"/>
      <c r="H91" s="213"/>
      <c r="I91" s="214"/>
      <c r="J91" s="214"/>
      <c r="K91" s="215" t="s">
        <v>222</v>
      </c>
      <c r="L91" s="216"/>
      <c r="M91" s="217"/>
      <c r="N91" s="217" t="s">
        <v>222</v>
      </c>
      <c r="O91" s="218"/>
      <c r="P91" s="219"/>
      <c r="Q91" s="220"/>
      <c r="R91" s="220"/>
      <c r="S91" s="221"/>
      <c r="T91" s="285" t="s">
        <v>222</v>
      </c>
      <c r="U91" s="223"/>
      <c r="V91" s="223"/>
      <c r="W91" s="224"/>
      <c r="X91" s="225"/>
      <c r="Y91" s="226"/>
      <c r="Z91" s="226" t="s">
        <v>222</v>
      </c>
      <c r="AA91" s="227"/>
      <c r="AB91" s="286" t="s">
        <v>222</v>
      </c>
      <c r="AC91" s="229"/>
      <c r="AD91" s="229"/>
      <c r="AE91" s="230"/>
      <c r="AF91" s="213"/>
      <c r="AG91" s="214"/>
      <c r="AH91" s="214"/>
      <c r="AI91" s="215"/>
      <c r="AJ91" s="216"/>
      <c r="AK91" s="217" t="s">
        <v>222</v>
      </c>
      <c r="AL91" s="217"/>
      <c r="AM91" s="218"/>
      <c r="AN91" s="219"/>
      <c r="AO91" s="220" t="s">
        <v>222</v>
      </c>
      <c r="AP91" s="220"/>
      <c r="AQ91" s="221"/>
      <c r="AR91" s="222"/>
      <c r="AS91" s="223"/>
      <c r="AT91" s="223"/>
      <c r="AU91" s="224"/>
      <c r="AV91" s="144">
        <f t="shared" ref="AV91:AY100" si="48">COUNTA(D91,H91,L91,P91,T91,X91,AB91,AF91,AJ91,AN91,AR91)</f>
        <v>2</v>
      </c>
      <c r="AW91" s="144">
        <f t="shared" si="48"/>
        <v>2</v>
      </c>
      <c r="AX91" s="144">
        <f t="shared" si="48"/>
        <v>2</v>
      </c>
      <c r="AY91" s="144">
        <f t="shared" si="48"/>
        <v>1</v>
      </c>
    </row>
    <row r="92" spans="1:51" ht="15.75" thickBot="1" x14ac:dyDescent="0.25">
      <c r="A92" s="429"/>
      <c r="B92" s="472"/>
      <c r="C92" s="322" t="s">
        <v>319</v>
      </c>
      <c r="D92" s="146"/>
      <c r="E92" s="147"/>
      <c r="F92" s="147"/>
      <c r="G92" s="148"/>
      <c r="H92" s="149"/>
      <c r="I92" s="150"/>
      <c r="J92" s="150" t="s">
        <v>222</v>
      </c>
      <c r="K92" s="151"/>
      <c r="L92" s="152" t="s">
        <v>222</v>
      </c>
      <c r="M92" s="153"/>
      <c r="N92" s="153"/>
      <c r="O92" s="154"/>
      <c r="P92" s="155"/>
      <c r="Q92" s="156"/>
      <c r="R92" s="156"/>
      <c r="S92" s="157"/>
      <c r="T92" s="287" t="s">
        <v>222</v>
      </c>
      <c r="U92" s="159"/>
      <c r="V92" s="159"/>
      <c r="W92" s="160"/>
      <c r="X92" s="161" t="s">
        <v>222</v>
      </c>
      <c r="Y92" s="162"/>
      <c r="Z92" s="162"/>
      <c r="AA92" s="163"/>
      <c r="AB92" s="288" t="s">
        <v>222</v>
      </c>
      <c r="AC92" s="165"/>
      <c r="AD92" s="165"/>
      <c r="AE92" s="166"/>
      <c r="AF92" s="149"/>
      <c r="AG92" s="150"/>
      <c r="AH92" s="150"/>
      <c r="AI92" s="151"/>
      <c r="AJ92" s="152"/>
      <c r="AK92" s="153"/>
      <c r="AL92" s="153" t="s">
        <v>222</v>
      </c>
      <c r="AM92" s="154"/>
      <c r="AN92" s="155"/>
      <c r="AO92" s="156"/>
      <c r="AP92" s="156" t="s">
        <v>222</v>
      </c>
      <c r="AQ92" s="157"/>
      <c r="AR92" s="158"/>
      <c r="AS92" s="159"/>
      <c r="AT92" s="159"/>
      <c r="AU92" s="160"/>
      <c r="AV92" s="168">
        <f t="shared" si="48"/>
        <v>4</v>
      </c>
      <c r="AW92" s="168">
        <f t="shared" si="48"/>
        <v>0</v>
      </c>
      <c r="AX92" s="144">
        <f t="shared" si="48"/>
        <v>3</v>
      </c>
      <c r="AY92" s="144">
        <f t="shared" si="48"/>
        <v>0</v>
      </c>
    </row>
    <row r="93" spans="1:51" ht="15.75" thickBot="1" x14ac:dyDescent="0.25">
      <c r="A93" s="429"/>
      <c r="B93" s="472"/>
      <c r="C93" s="322" t="s">
        <v>320</v>
      </c>
      <c r="D93" s="146"/>
      <c r="E93" s="147"/>
      <c r="F93" s="147"/>
      <c r="G93" s="148"/>
      <c r="H93" s="149"/>
      <c r="I93" s="150"/>
      <c r="J93" s="150" t="s">
        <v>222</v>
      </c>
      <c r="K93" s="151"/>
      <c r="L93" s="152" t="s">
        <v>222</v>
      </c>
      <c r="M93" s="153"/>
      <c r="N93" s="153"/>
      <c r="O93" s="154"/>
      <c r="P93" s="155"/>
      <c r="Q93" s="156"/>
      <c r="R93" s="156"/>
      <c r="S93" s="157"/>
      <c r="T93" s="287" t="s">
        <v>222</v>
      </c>
      <c r="U93" s="159"/>
      <c r="V93" s="159"/>
      <c r="W93" s="160"/>
      <c r="X93" s="161" t="s">
        <v>222</v>
      </c>
      <c r="Y93" s="162"/>
      <c r="Z93" s="162"/>
      <c r="AA93" s="163"/>
      <c r="AB93" s="288" t="s">
        <v>222</v>
      </c>
      <c r="AC93" s="165"/>
      <c r="AD93" s="165"/>
      <c r="AE93" s="166"/>
      <c r="AF93" s="149"/>
      <c r="AG93" s="150"/>
      <c r="AH93" s="150"/>
      <c r="AI93" s="151"/>
      <c r="AJ93" s="152"/>
      <c r="AK93" s="153"/>
      <c r="AL93" s="153"/>
      <c r="AM93" s="154" t="s">
        <v>222</v>
      </c>
      <c r="AN93" s="155"/>
      <c r="AO93" s="156" t="s">
        <v>222</v>
      </c>
      <c r="AP93" s="156"/>
      <c r="AQ93" s="157"/>
      <c r="AR93" s="158"/>
      <c r="AS93" s="159"/>
      <c r="AT93" s="159"/>
      <c r="AU93" s="160"/>
      <c r="AV93" s="168">
        <f t="shared" si="48"/>
        <v>4</v>
      </c>
      <c r="AW93" s="168">
        <f t="shared" si="48"/>
        <v>1</v>
      </c>
      <c r="AX93" s="144">
        <f t="shared" si="48"/>
        <v>1</v>
      </c>
      <c r="AY93" s="144">
        <f t="shared" si="48"/>
        <v>1</v>
      </c>
    </row>
    <row r="94" spans="1:51" ht="15.75" thickBot="1" x14ac:dyDescent="0.25">
      <c r="A94" s="429"/>
      <c r="B94" s="472"/>
      <c r="C94" s="322" t="s">
        <v>107</v>
      </c>
      <c r="D94" s="146"/>
      <c r="E94" s="147"/>
      <c r="F94" s="147"/>
      <c r="G94" s="148"/>
      <c r="H94" s="149"/>
      <c r="I94" s="150"/>
      <c r="J94" s="150"/>
      <c r="K94" s="151" t="s">
        <v>222</v>
      </c>
      <c r="L94" s="152"/>
      <c r="M94" s="153"/>
      <c r="N94" s="153" t="s">
        <v>222</v>
      </c>
      <c r="O94" s="154"/>
      <c r="P94" s="155"/>
      <c r="Q94" s="156"/>
      <c r="R94" s="156"/>
      <c r="S94" s="157"/>
      <c r="T94" s="287" t="s">
        <v>222</v>
      </c>
      <c r="U94" s="159"/>
      <c r="V94" s="159"/>
      <c r="W94" s="160"/>
      <c r="X94" s="161"/>
      <c r="Y94" s="162"/>
      <c r="Z94" s="162" t="s">
        <v>222</v>
      </c>
      <c r="AA94" s="163"/>
      <c r="AB94" s="288" t="s">
        <v>222</v>
      </c>
      <c r="AC94" s="165"/>
      <c r="AD94" s="165"/>
      <c r="AE94" s="166"/>
      <c r="AF94" s="149"/>
      <c r="AG94" s="150"/>
      <c r="AH94" s="150"/>
      <c r="AI94" s="151"/>
      <c r="AJ94" s="152"/>
      <c r="AK94" s="153" t="s">
        <v>222</v>
      </c>
      <c r="AL94" s="153"/>
      <c r="AM94" s="154"/>
      <c r="AN94" s="155"/>
      <c r="AO94" s="156" t="s">
        <v>222</v>
      </c>
      <c r="AP94" s="156"/>
      <c r="AQ94" s="157"/>
      <c r="AR94" s="158"/>
      <c r="AS94" s="159"/>
      <c r="AT94" s="159"/>
      <c r="AU94" s="160"/>
      <c r="AV94" s="144">
        <f t="shared" si="48"/>
        <v>2</v>
      </c>
      <c r="AW94" s="144">
        <f t="shared" si="48"/>
        <v>2</v>
      </c>
      <c r="AX94" s="144">
        <f t="shared" si="48"/>
        <v>2</v>
      </c>
      <c r="AY94" s="144">
        <f t="shared" si="48"/>
        <v>1</v>
      </c>
    </row>
    <row r="95" spans="1:51" ht="15.75" thickBot="1" x14ac:dyDescent="0.25">
      <c r="A95" s="429"/>
      <c r="B95" s="472"/>
      <c r="C95" s="322" t="s">
        <v>321</v>
      </c>
      <c r="D95" s="146"/>
      <c r="E95" s="147"/>
      <c r="F95" s="147"/>
      <c r="G95" s="148"/>
      <c r="H95" s="149"/>
      <c r="I95" s="150"/>
      <c r="J95" s="150"/>
      <c r="K95" s="151" t="s">
        <v>222</v>
      </c>
      <c r="L95" s="152"/>
      <c r="M95" s="153"/>
      <c r="N95" s="153" t="s">
        <v>222</v>
      </c>
      <c r="O95" s="154"/>
      <c r="P95" s="155"/>
      <c r="Q95" s="156"/>
      <c r="R95" s="156"/>
      <c r="S95" s="157"/>
      <c r="T95" s="287" t="s">
        <v>222</v>
      </c>
      <c r="U95" s="159"/>
      <c r="V95" s="159"/>
      <c r="W95" s="160"/>
      <c r="X95" s="161"/>
      <c r="Y95" s="162"/>
      <c r="Z95" s="162" t="s">
        <v>222</v>
      </c>
      <c r="AA95" s="163"/>
      <c r="AB95" s="288" t="s">
        <v>222</v>
      </c>
      <c r="AC95" s="165"/>
      <c r="AD95" s="165"/>
      <c r="AE95" s="166"/>
      <c r="AF95" s="149"/>
      <c r="AG95" s="150"/>
      <c r="AH95" s="150"/>
      <c r="AI95" s="151"/>
      <c r="AJ95" s="152"/>
      <c r="AK95" s="153" t="s">
        <v>222</v>
      </c>
      <c r="AL95" s="153"/>
      <c r="AM95" s="154"/>
      <c r="AN95" s="155"/>
      <c r="AO95" s="156"/>
      <c r="AP95" s="156"/>
      <c r="AQ95" s="157" t="s">
        <v>222</v>
      </c>
      <c r="AR95" s="158"/>
      <c r="AS95" s="159"/>
      <c r="AT95" s="159"/>
      <c r="AU95" s="160"/>
      <c r="AV95" s="144">
        <f t="shared" si="48"/>
        <v>2</v>
      </c>
      <c r="AW95" s="144">
        <f t="shared" si="48"/>
        <v>1</v>
      </c>
      <c r="AX95" s="144">
        <f t="shared" si="48"/>
        <v>2</v>
      </c>
      <c r="AY95" s="144">
        <f t="shared" si="48"/>
        <v>2</v>
      </c>
    </row>
    <row r="96" spans="1:51" ht="15.75" thickBot="1" x14ac:dyDescent="0.25">
      <c r="A96" s="429"/>
      <c r="B96" s="472"/>
      <c r="C96" s="322" t="s">
        <v>108</v>
      </c>
      <c r="D96" s="146"/>
      <c r="E96" s="147"/>
      <c r="F96" s="147"/>
      <c r="G96" s="148"/>
      <c r="H96" s="149"/>
      <c r="I96" s="150"/>
      <c r="J96" s="150"/>
      <c r="K96" s="151" t="s">
        <v>222</v>
      </c>
      <c r="L96" s="152"/>
      <c r="M96" s="153"/>
      <c r="N96" s="153" t="s">
        <v>222</v>
      </c>
      <c r="O96" s="154"/>
      <c r="P96" s="155"/>
      <c r="Q96" s="156"/>
      <c r="R96" s="156"/>
      <c r="S96" s="157"/>
      <c r="T96" s="287" t="s">
        <v>222</v>
      </c>
      <c r="U96" s="159"/>
      <c r="V96" s="159"/>
      <c r="W96" s="160"/>
      <c r="X96" s="161"/>
      <c r="Y96" s="162"/>
      <c r="Z96" s="162" t="s">
        <v>222</v>
      </c>
      <c r="AA96" s="163"/>
      <c r="AB96" s="288" t="s">
        <v>222</v>
      </c>
      <c r="AC96" s="165"/>
      <c r="AD96" s="165"/>
      <c r="AE96" s="166"/>
      <c r="AF96" s="149"/>
      <c r="AG96" s="150"/>
      <c r="AH96" s="150"/>
      <c r="AI96" s="151"/>
      <c r="AJ96" s="152"/>
      <c r="AK96" s="153" t="s">
        <v>222</v>
      </c>
      <c r="AL96" s="153"/>
      <c r="AM96" s="154"/>
      <c r="AN96" s="155"/>
      <c r="AO96" s="156"/>
      <c r="AP96" s="156"/>
      <c r="AQ96" s="157" t="s">
        <v>222</v>
      </c>
      <c r="AR96" s="158"/>
      <c r="AS96" s="159"/>
      <c r="AT96" s="159"/>
      <c r="AU96" s="160"/>
      <c r="AV96" s="144">
        <f t="shared" si="48"/>
        <v>2</v>
      </c>
      <c r="AW96" s="144">
        <f t="shared" si="48"/>
        <v>1</v>
      </c>
      <c r="AX96" s="144">
        <f t="shared" si="48"/>
        <v>2</v>
      </c>
      <c r="AY96" s="144">
        <f t="shared" si="48"/>
        <v>2</v>
      </c>
    </row>
    <row r="97" spans="1:51" ht="15.75" thickBot="1" x14ac:dyDescent="0.25">
      <c r="A97" s="429"/>
      <c r="B97" s="472"/>
      <c r="C97" s="322" t="s">
        <v>109</v>
      </c>
      <c r="D97" s="146"/>
      <c r="E97" s="147"/>
      <c r="F97" s="147"/>
      <c r="G97" s="148"/>
      <c r="H97" s="149"/>
      <c r="I97" s="150"/>
      <c r="J97" s="150"/>
      <c r="K97" s="151" t="s">
        <v>222</v>
      </c>
      <c r="L97" s="152"/>
      <c r="M97" s="153" t="s">
        <v>222</v>
      </c>
      <c r="N97" s="153"/>
      <c r="O97" s="154"/>
      <c r="P97" s="155"/>
      <c r="Q97" s="156"/>
      <c r="R97" s="156"/>
      <c r="S97" s="157"/>
      <c r="T97" s="287" t="s">
        <v>222</v>
      </c>
      <c r="U97" s="159"/>
      <c r="V97" s="159"/>
      <c r="W97" s="160"/>
      <c r="X97" s="161" t="s">
        <v>222</v>
      </c>
      <c r="Y97" s="162"/>
      <c r="Z97" s="162"/>
      <c r="AA97" s="163"/>
      <c r="AB97" s="288" t="s">
        <v>222</v>
      </c>
      <c r="AC97" s="165"/>
      <c r="AD97" s="165"/>
      <c r="AE97" s="166"/>
      <c r="AF97" s="149"/>
      <c r="AG97" s="150"/>
      <c r="AH97" s="150"/>
      <c r="AI97" s="151"/>
      <c r="AJ97" s="152"/>
      <c r="AK97" s="153"/>
      <c r="AL97" s="153"/>
      <c r="AM97" s="154" t="s">
        <v>222</v>
      </c>
      <c r="AN97" s="155"/>
      <c r="AO97" s="156"/>
      <c r="AP97" s="156" t="s">
        <v>222</v>
      </c>
      <c r="AQ97" s="157"/>
      <c r="AR97" s="158"/>
      <c r="AS97" s="159"/>
      <c r="AT97" s="159"/>
      <c r="AU97" s="160"/>
      <c r="AV97" s="168">
        <f t="shared" si="48"/>
        <v>3</v>
      </c>
      <c r="AW97" s="168">
        <f t="shared" si="48"/>
        <v>1</v>
      </c>
      <c r="AX97" s="144">
        <f t="shared" si="48"/>
        <v>1</v>
      </c>
      <c r="AY97" s="144">
        <f t="shared" si="48"/>
        <v>2</v>
      </c>
    </row>
    <row r="98" spans="1:51" ht="15.75" thickBot="1" x14ac:dyDescent="0.25">
      <c r="A98" s="429"/>
      <c r="B98" s="472"/>
      <c r="C98" s="322" t="s">
        <v>110</v>
      </c>
      <c r="D98" s="146"/>
      <c r="E98" s="147"/>
      <c r="F98" s="147"/>
      <c r="G98" s="148"/>
      <c r="H98" s="149"/>
      <c r="I98" s="150" t="s">
        <v>222</v>
      </c>
      <c r="J98" s="150"/>
      <c r="K98" s="151"/>
      <c r="L98" s="152" t="s">
        <v>222</v>
      </c>
      <c r="M98" s="153"/>
      <c r="N98" s="153"/>
      <c r="O98" s="154"/>
      <c r="P98" s="155"/>
      <c r="Q98" s="156"/>
      <c r="R98" s="156"/>
      <c r="S98" s="157"/>
      <c r="T98" s="287" t="s">
        <v>222</v>
      </c>
      <c r="U98" s="159"/>
      <c r="V98" s="159"/>
      <c r="W98" s="160"/>
      <c r="X98" s="161" t="s">
        <v>222</v>
      </c>
      <c r="Y98" s="162"/>
      <c r="Z98" s="162"/>
      <c r="AA98" s="163"/>
      <c r="AB98" s="288" t="s">
        <v>222</v>
      </c>
      <c r="AC98" s="165"/>
      <c r="AD98" s="165"/>
      <c r="AE98" s="166"/>
      <c r="AF98" s="149"/>
      <c r="AG98" s="150"/>
      <c r="AH98" s="150"/>
      <c r="AI98" s="151"/>
      <c r="AJ98" s="152"/>
      <c r="AK98" s="153"/>
      <c r="AL98" s="153"/>
      <c r="AM98" s="154" t="s">
        <v>222</v>
      </c>
      <c r="AN98" s="155"/>
      <c r="AO98" s="156" t="s">
        <v>222</v>
      </c>
      <c r="AP98" s="156"/>
      <c r="AQ98" s="157"/>
      <c r="AR98" s="158"/>
      <c r="AS98" s="159"/>
      <c r="AT98" s="159"/>
      <c r="AU98" s="160"/>
      <c r="AV98" s="168">
        <f t="shared" si="48"/>
        <v>4</v>
      </c>
      <c r="AW98" s="168">
        <f t="shared" si="48"/>
        <v>2</v>
      </c>
      <c r="AX98" s="144">
        <f t="shared" si="48"/>
        <v>0</v>
      </c>
      <c r="AY98" s="144">
        <f t="shared" si="48"/>
        <v>1</v>
      </c>
    </row>
    <row r="99" spans="1:51" ht="15.75" thickBot="1" x14ac:dyDescent="0.25">
      <c r="A99" s="429"/>
      <c r="B99" s="472"/>
      <c r="C99" s="322" t="s">
        <v>322</v>
      </c>
      <c r="D99" s="146"/>
      <c r="E99" s="147"/>
      <c r="F99" s="147"/>
      <c r="G99" s="148"/>
      <c r="H99" s="149"/>
      <c r="I99" s="150"/>
      <c r="J99" s="150"/>
      <c r="K99" s="151" t="s">
        <v>222</v>
      </c>
      <c r="L99" s="292"/>
      <c r="M99" s="293"/>
      <c r="N99" s="293"/>
      <c r="O99" s="294"/>
      <c r="P99" s="155"/>
      <c r="Q99" s="156"/>
      <c r="R99" s="156"/>
      <c r="S99" s="157"/>
      <c r="T99" s="287" t="s">
        <v>222</v>
      </c>
      <c r="U99" s="159"/>
      <c r="V99" s="159"/>
      <c r="W99" s="160"/>
      <c r="X99" s="161" t="s">
        <v>222</v>
      </c>
      <c r="Y99" s="162"/>
      <c r="Z99" s="162"/>
      <c r="AA99" s="163"/>
      <c r="AB99" s="164"/>
      <c r="AC99" s="165"/>
      <c r="AD99" s="165" t="s">
        <v>222</v>
      </c>
      <c r="AE99" s="166"/>
      <c r="AF99" s="149"/>
      <c r="AG99" s="150"/>
      <c r="AH99" s="150"/>
      <c r="AI99" s="151"/>
      <c r="AJ99" s="152"/>
      <c r="AK99" s="153" t="s">
        <v>222</v>
      </c>
      <c r="AL99" s="153"/>
      <c r="AM99" s="154"/>
      <c r="AN99" s="155"/>
      <c r="AO99" s="156"/>
      <c r="AP99" s="156" t="s">
        <v>222</v>
      </c>
      <c r="AQ99" s="157"/>
      <c r="AR99" s="158"/>
      <c r="AS99" s="159"/>
      <c r="AT99" s="159"/>
      <c r="AU99" s="160"/>
      <c r="AV99" s="144">
        <f t="shared" si="48"/>
        <v>2</v>
      </c>
      <c r="AW99" s="144">
        <f t="shared" si="48"/>
        <v>1</v>
      </c>
      <c r="AX99" s="144">
        <f t="shared" si="48"/>
        <v>2</v>
      </c>
      <c r="AY99" s="144">
        <f t="shared" si="48"/>
        <v>1</v>
      </c>
    </row>
    <row r="100" spans="1:51" ht="15.75" thickBot="1" x14ac:dyDescent="0.25">
      <c r="A100" s="429"/>
      <c r="B100" s="472"/>
      <c r="C100" s="323" t="s">
        <v>323</v>
      </c>
      <c r="D100" s="97"/>
      <c r="E100" s="98"/>
      <c r="F100" s="98"/>
      <c r="G100" s="99"/>
      <c r="H100" s="170"/>
      <c r="I100" s="171"/>
      <c r="J100" s="171"/>
      <c r="K100" s="172" t="s">
        <v>222</v>
      </c>
      <c r="L100" s="173" t="s">
        <v>222</v>
      </c>
      <c r="M100" s="174"/>
      <c r="N100" s="174"/>
      <c r="O100" s="175"/>
      <c r="P100" s="176"/>
      <c r="Q100" s="177"/>
      <c r="R100" s="177"/>
      <c r="S100" s="178"/>
      <c r="T100" s="289" t="s">
        <v>222</v>
      </c>
      <c r="U100" s="180"/>
      <c r="V100" s="180"/>
      <c r="W100" s="181"/>
      <c r="X100" s="182" t="s">
        <v>222</v>
      </c>
      <c r="Y100" s="183"/>
      <c r="Z100" s="183"/>
      <c r="AA100" s="184"/>
      <c r="AB100" s="290" t="s">
        <v>222</v>
      </c>
      <c r="AC100" s="186"/>
      <c r="AD100" s="186"/>
      <c r="AE100" s="187"/>
      <c r="AF100" s="170"/>
      <c r="AG100" s="171"/>
      <c r="AH100" s="171"/>
      <c r="AI100" s="172"/>
      <c r="AJ100" s="173"/>
      <c r="AK100" s="174"/>
      <c r="AL100" s="174" t="s">
        <v>222</v>
      </c>
      <c r="AM100" s="175"/>
      <c r="AN100" s="176"/>
      <c r="AO100" s="177"/>
      <c r="AP100" s="177" t="s">
        <v>222</v>
      </c>
      <c r="AQ100" s="178"/>
      <c r="AR100" s="179"/>
      <c r="AS100" s="180"/>
      <c r="AT100" s="180"/>
      <c r="AU100" s="181"/>
      <c r="AV100" s="168">
        <f t="shared" si="48"/>
        <v>4</v>
      </c>
      <c r="AW100" s="144">
        <f t="shared" si="48"/>
        <v>0</v>
      </c>
      <c r="AX100" s="144">
        <f t="shared" si="48"/>
        <v>2</v>
      </c>
      <c r="AY100" s="144">
        <f t="shared" si="48"/>
        <v>1</v>
      </c>
    </row>
    <row r="101" spans="1:51" ht="15.75" thickBot="1" x14ac:dyDescent="0.25">
      <c r="A101" s="429"/>
      <c r="B101" s="189" t="s">
        <v>273</v>
      </c>
      <c r="C101" s="324" t="str">
        <f>B91</f>
        <v>TALENTO HUMANO</v>
      </c>
      <c r="D101" s="311">
        <f>COUNT(D91:D100)+COUNTIFS(D91:D100,"X")</f>
        <v>0</v>
      </c>
      <c r="E101" s="190">
        <f t="shared" ref="E101:G101" si="49">COUNT(E91:E100)+COUNTIFS(E91:E100,"X")</f>
        <v>0</v>
      </c>
      <c r="F101" s="190">
        <f t="shared" si="49"/>
        <v>0</v>
      </c>
      <c r="G101" s="191">
        <f t="shared" si="49"/>
        <v>0</v>
      </c>
      <c r="H101" s="192">
        <f t="shared" ref="H101:AA101" si="50">COUNT(H91:H100)+COUNTIFS(H91:H100,"X")</f>
        <v>0</v>
      </c>
      <c r="I101" s="193">
        <f t="shared" si="50"/>
        <v>1</v>
      </c>
      <c r="J101" s="193">
        <f t="shared" si="50"/>
        <v>2</v>
      </c>
      <c r="K101" s="194">
        <f t="shared" si="50"/>
        <v>7</v>
      </c>
      <c r="L101" s="195">
        <f t="shared" si="50"/>
        <v>4</v>
      </c>
      <c r="M101" s="196">
        <f t="shared" si="50"/>
        <v>1</v>
      </c>
      <c r="N101" s="196">
        <f t="shared" si="50"/>
        <v>4</v>
      </c>
      <c r="O101" s="197">
        <f t="shared" si="50"/>
        <v>0</v>
      </c>
      <c r="P101" s="198">
        <f t="shared" si="50"/>
        <v>0</v>
      </c>
      <c r="Q101" s="199">
        <f t="shared" si="50"/>
        <v>0</v>
      </c>
      <c r="R101" s="199">
        <f t="shared" si="50"/>
        <v>0</v>
      </c>
      <c r="S101" s="200">
        <f t="shared" si="50"/>
        <v>0</v>
      </c>
      <c r="T101" s="201">
        <f t="shared" si="50"/>
        <v>10</v>
      </c>
      <c r="U101" s="202">
        <f t="shared" si="50"/>
        <v>0</v>
      </c>
      <c r="V101" s="202">
        <f t="shared" si="50"/>
        <v>0</v>
      </c>
      <c r="W101" s="203">
        <f t="shared" si="50"/>
        <v>0</v>
      </c>
      <c r="X101" s="204">
        <f t="shared" si="50"/>
        <v>6</v>
      </c>
      <c r="Y101" s="205">
        <f t="shared" si="50"/>
        <v>0</v>
      </c>
      <c r="Z101" s="205">
        <f t="shared" si="50"/>
        <v>4</v>
      </c>
      <c r="AA101" s="206">
        <f t="shared" si="50"/>
        <v>0</v>
      </c>
      <c r="AB101" s="207">
        <f>COUNT(AB91:AB100)+COUNTIFS(AB91:AB100,"X")</f>
        <v>9</v>
      </c>
      <c r="AC101" s="207">
        <f t="shared" ref="AC101:AU101" si="51">COUNT(AC91:AC100)+COUNTIFS(AC91:AC100,"X")</f>
        <v>0</v>
      </c>
      <c r="AD101" s="207">
        <f t="shared" si="51"/>
        <v>1</v>
      </c>
      <c r="AE101" s="207">
        <f t="shared" si="51"/>
        <v>0</v>
      </c>
      <c r="AF101" s="192">
        <f t="shared" si="51"/>
        <v>0</v>
      </c>
      <c r="AG101" s="193">
        <f t="shared" si="51"/>
        <v>0</v>
      </c>
      <c r="AH101" s="193">
        <f t="shared" si="51"/>
        <v>0</v>
      </c>
      <c r="AI101" s="194">
        <f t="shared" si="51"/>
        <v>0</v>
      </c>
      <c r="AJ101" s="195">
        <f t="shared" si="51"/>
        <v>0</v>
      </c>
      <c r="AK101" s="196">
        <f t="shared" si="51"/>
        <v>5</v>
      </c>
      <c r="AL101" s="196">
        <f t="shared" si="51"/>
        <v>2</v>
      </c>
      <c r="AM101" s="197">
        <f t="shared" si="51"/>
        <v>3</v>
      </c>
      <c r="AN101" s="198">
        <f t="shared" si="51"/>
        <v>0</v>
      </c>
      <c r="AO101" s="199">
        <f t="shared" si="51"/>
        <v>4</v>
      </c>
      <c r="AP101" s="199">
        <f t="shared" si="51"/>
        <v>4</v>
      </c>
      <c r="AQ101" s="200">
        <f t="shared" si="51"/>
        <v>2</v>
      </c>
      <c r="AR101" s="201">
        <f t="shared" si="51"/>
        <v>0</v>
      </c>
      <c r="AS101" s="202">
        <f t="shared" si="51"/>
        <v>0</v>
      </c>
      <c r="AT101" s="202">
        <f t="shared" si="51"/>
        <v>0</v>
      </c>
      <c r="AU101" s="203">
        <f t="shared" si="51"/>
        <v>0</v>
      </c>
      <c r="AV101" s="208">
        <f>AV100+AV99+AV98+AV97+AV96+AV95+AV94+AV93+AV92+AV91</f>
        <v>29</v>
      </c>
      <c r="AW101" s="208">
        <f>AW100+AW99+AW98+AW97+AW96+AW95+AW94+AW93+AW92+AW91</f>
        <v>11</v>
      </c>
      <c r="AX101" s="208">
        <f>AX100+AX99+AX98+AX97+AX96+AX95+AX94+AX93+AX92+AX91</f>
        <v>17</v>
      </c>
      <c r="AY101" s="208">
        <f>AY100+AY99+AY98+AY97+AY96+AY95+AY94+AY93+AY92+AY91</f>
        <v>12</v>
      </c>
    </row>
    <row r="102" spans="1:51" ht="15.75" customHeight="1" thickBot="1" x14ac:dyDescent="0.25">
      <c r="A102" s="429"/>
      <c r="B102" s="472" t="s">
        <v>215</v>
      </c>
      <c r="C102" s="325" t="s">
        <v>324</v>
      </c>
      <c r="D102" s="210"/>
      <c r="E102" s="211"/>
      <c r="F102" s="211"/>
      <c r="G102" s="212"/>
      <c r="H102" s="213"/>
      <c r="I102" s="214"/>
      <c r="J102" s="214"/>
      <c r="K102" s="215" t="s">
        <v>222</v>
      </c>
      <c r="L102" s="216"/>
      <c r="M102" s="217"/>
      <c r="N102" s="217" t="s">
        <v>222</v>
      </c>
      <c r="O102" s="218"/>
      <c r="P102" s="219"/>
      <c r="Q102" s="220"/>
      <c r="R102" s="220"/>
      <c r="S102" s="221"/>
      <c r="T102" s="285" t="s">
        <v>222</v>
      </c>
      <c r="U102" s="223"/>
      <c r="V102" s="223"/>
      <c r="W102" s="224"/>
      <c r="X102" s="225"/>
      <c r="Y102" s="226" t="s">
        <v>222</v>
      </c>
      <c r="Z102" s="226"/>
      <c r="AA102" s="227"/>
      <c r="AB102" s="286" t="s">
        <v>222</v>
      </c>
      <c r="AC102" s="229"/>
      <c r="AD102" s="229"/>
      <c r="AE102" s="230"/>
      <c r="AF102" s="213"/>
      <c r="AG102" s="214"/>
      <c r="AH102" s="214"/>
      <c r="AI102" s="215"/>
      <c r="AJ102" s="232" t="s">
        <v>222</v>
      </c>
      <c r="AK102" s="217"/>
      <c r="AL102" s="217"/>
      <c r="AM102" s="218"/>
      <c r="AN102" s="219"/>
      <c r="AO102" s="220"/>
      <c r="AP102" s="220"/>
      <c r="AQ102" s="221" t="s">
        <v>222</v>
      </c>
      <c r="AR102" s="222"/>
      <c r="AS102" s="223"/>
      <c r="AT102" s="223"/>
      <c r="AU102" s="224"/>
      <c r="AV102" s="144">
        <f t="shared" ref="AV102:AY105" si="52">COUNTA(D102,H102,L102,P102,T102,X102,AB102,AF102,AJ102,AN102,AR102)</f>
        <v>3</v>
      </c>
      <c r="AW102" s="144">
        <f t="shared" si="52"/>
        <v>1</v>
      </c>
      <c r="AX102" s="144">
        <f t="shared" si="52"/>
        <v>1</v>
      </c>
      <c r="AY102" s="144">
        <f t="shared" si="52"/>
        <v>2</v>
      </c>
    </row>
    <row r="103" spans="1:51" ht="15.75" thickBot="1" x14ac:dyDescent="0.25">
      <c r="A103" s="429"/>
      <c r="B103" s="472"/>
      <c r="C103" s="322" t="s">
        <v>111</v>
      </c>
      <c r="D103" s="146"/>
      <c r="E103" s="147"/>
      <c r="F103" s="147"/>
      <c r="G103" s="148"/>
      <c r="H103" s="149"/>
      <c r="I103" s="150"/>
      <c r="J103" s="150"/>
      <c r="K103" s="151" t="s">
        <v>222</v>
      </c>
      <c r="L103" s="152"/>
      <c r="M103" s="153"/>
      <c r="N103" s="153"/>
      <c r="O103" s="154" t="s">
        <v>222</v>
      </c>
      <c r="P103" s="155"/>
      <c r="Q103" s="156"/>
      <c r="R103" s="156"/>
      <c r="S103" s="157"/>
      <c r="T103" s="287" t="s">
        <v>222</v>
      </c>
      <c r="U103" s="159"/>
      <c r="V103" s="159"/>
      <c r="W103" s="160"/>
      <c r="X103" s="161"/>
      <c r="Y103" s="162"/>
      <c r="Z103" s="162" t="s">
        <v>222</v>
      </c>
      <c r="AA103" s="163"/>
      <c r="AB103" s="288" t="s">
        <v>222</v>
      </c>
      <c r="AC103" s="165"/>
      <c r="AD103" s="165"/>
      <c r="AE103" s="166"/>
      <c r="AF103" s="149"/>
      <c r="AG103" s="150"/>
      <c r="AH103" s="150"/>
      <c r="AI103" s="151"/>
      <c r="AJ103" s="167" t="s">
        <v>222</v>
      </c>
      <c r="AK103" s="153"/>
      <c r="AL103" s="153"/>
      <c r="AM103" s="154"/>
      <c r="AN103" s="155"/>
      <c r="AO103" s="156"/>
      <c r="AP103" s="156"/>
      <c r="AQ103" s="157" t="s">
        <v>222</v>
      </c>
      <c r="AR103" s="158"/>
      <c r="AS103" s="159"/>
      <c r="AT103" s="159"/>
      <c r="AU103" s="160"/>
      <c r="AV103" s="144">
        <f t="shared" si="52"/>
        <v>3</v>
      </c>
      <c r="AW103" s="144">
        <f t="shared" si="52"/>
        <v>0</v>
      </c>
      <c r="AX103" s="144">
        <f t="shared" si="52"/>
        <v>1</v>
      </c>
      <c r="AY103" s="144">
        <f t="shared" si="52"/>
        <v>3</v>
      </c>
    </row>
    <row r="104" spans="1:51" ht="15.75" thickBot="1" x14ac:dyDescent="0.25">
      <c r="A104" s="429"/>
      <c r="B104" s="472"/>
      <c r="C104" s="322" t="s">
        <v>325</v>
      </c>
      <c r="D104" s="146"/>
      <c r="E104" s="147"/>
      <c r="F104" s="147"/>
      <c r="G104" s="148"/>
      <c r="H104" s="149"/>
      <c r="I104" s="150"/>
      <c r="J104" s="150"/>
      <c r="K104" s="151" t="s">
        <v>222</v>
      </c>
      <c r="L104" s="152"/>
      <c r="M104" s="153"/>
      <c r="N104" s="153"/>
      <c r="O104" s="154" t="s">
        <v>222</v>
      </c>
      <c r="P104" s="155"/>
      <c r="Q104" s="156"/>
      <c r="R104" s="156"/>
      <c r="S104" s="157"/>
      <c r="T104" s="287" t="s">
        <v>222</v>
      </c>
      <c r="U104" s="159"/>
      <c r="V104" s="159"/>
      <c r="W104" s="160"/>
      <c r="X104" s="161"/>
      <c r="Y104" s="162"/>
      <c r="Z104" s="162" t="s">
        <v>222</v>
      </c>
      <c r="AA104" s="163"/>
      <c r="AB104" s="288" t="s">
        <v>222</v>
      </c>
      <c r="AC104" s="165"/>
      <c r="AD104" s="165"/>
      <c r="AE104" s="166"/>
      <c r="AF104" s="149"/>
      <c r="AG104" s="150"/>
      <c r="AH104" s="150"/>
      <c r="AI104" s="151"/>
      <c r="AJ104" s="167" t="s">
        <v>222</v>
      </c>
      <c r="AK104" s="153"/>
      <c r="AL104" s="153"/>
      <c r="AM104" s="154"/>
      <c r="AN104" s="155"/>
      <c r="AO104" s="156"/>
      <c r="AP104" s="156"/>
      <c r="AQ104" s="157" t="s">
        <v>222</v>
      </c>
      <c r="AR104" s="158"/>
      <c r="AS104" s="159"/>
      <c r="AT104" s="159"/>
      <c r="AU104" s="160"/>
      <c r="AV104" s="144">
        <f t="shared" si="52"/>
        <v>3</v>
      </c>
      <c r="AW104" s="144">
        <f t="shared" si="52"/>
        <v>0</v>
      </c>
      <c r="AX104" s="144">
        <f t="shared" si="52"/>
        <v>1</v>
      </c>
      <c r="AY104" s="144">
        <f t="shared" si="52"/>
        <v>3</v>
      </c>
    </row>
    <row r="105" spans="1:51" ht="15.75" thickBot="1" x14ac:dyDescent="0.25">
      <c r="A105" s="429"/>
      <c r="B105" s="472"/>
      <c r="C105" s="323" t="s">
        <v>326</v>
      </c>
      <c r="D105" s="97"/>
      <c r="E105" s="98"/>
      <c r="F105" s="98"/>
      <c r="G105" s="99"/>
      <c r="H105" s="170"/>
      <c r="I105" s="171"/>
      <c r="J105" s="171"/>
      <c r="K105" s="172" t="s">
        <v>222</v>
      </c>
      <c r="L105" s="173"/>
      <c r="M105" s="174"/>
      <c r="N105" s="174"/>
      <c r="O105" s="175" t="s">
        <v>222</v>
      </c>
      <c r="P105" s="176"/>
      <c r="Q105" s="177"/>
      <c r="R105" s="177"/>
      <c r="S105" s="178"/>
      <c r="T105" s="289" t="s">
        <v>222</v>
      </c>
      <c r="U105" s="180"/>
      <c r="V105" s="180"/>
      <c r="W105" s="181"/>
      <c r="X105" s="182"/>
      <c r="Y105" s="183"/>
      <c r="Z105" s="183" t="s">
        <v>222</v>
      </c>
      <c r="AA105" s="184"/>
      <c r="AB105" s="290" t="s">
        <v>222</v>
      </c>
      <c r="AC105" s="186"/>
      <c r="AD105" s="186"/>
      <c r="AE105" s="187"/>
      <c r="AF105" s="170"/>
      <c r="AG105" s="171"/>
      <c r="AH105" s="171"/>
      <c r="AI105" s="172"/>
      <c r="AJ105" s="188" t="s">
        <v>222</v>
      </c>
      <c r="AK105" s="174"/>
      <c r="AL105" s="174"/>
      <c r="AM105" s="175"/>
      <c r="AN105" s="176"/>
      <c r="AO105" s="177"/>
      <c r="AP105" s="177"/>
      <c r="AQ105" s="178" t="s">
        <v>222</v>
      </c>
      <c r="AR105" s="179"/>
      <c r="AS105" s="180"/>
      <c r="AT105" s="180"/>
      <c r="AU105" s="181"/>
      <c r="AV105" s="144">
        <f t="shared" si="52"/>
        <v>3</v>
      </c>
      <c r="AW105" s="144">
        <f t="shared" si="52"/>
        <v>0</v>
      </c>
      <c r="AX105" s="144">
        <f t="shared" si="52"/>
        <v>1</v>
      </c>
      <c r="AY105" s="144">
        <f t="shared" si="52"/>
        <v>3</v>
      </c>
    </row>
    <row r="106" spans="1:51" ht="15.75" thickBot="1" x14ac:dyDescent="0.25">
      <c r="A106" s="429"/>
      <c r="B106" s="320" t="s">
        <v>273</v>
      </c>
      <c r="C106" s="324" t="str">
        <f>B102</f>
        <v>APOYO FINANCIERO Y CONTABLE</v>
      </c>
      <c r="D106" s="311">
        <f>COUNT(D102:D105)+COUNTIFS(D102:D105,"X")</f>
        <v>0</v>
      </c>
      <c r="E106" s="190">
        <f t="shared" ref="E106:G106" si="53">COUNT(E102:E105)+COUNTIFS(E102:E105,"X")</f>
        <v>0</v>
      </c>
      <c r="F106" s="190">
        <f t="shared" si="53"/>
        <v>0</v>
      </c>
      <c r="G106" s="191">
        <f t="shared" si="53"/>
        <v>0</v>
      </c>
      <c r="H106" s="192">
        <f t="shared" ref="H106:AA106" si="54">COUNT(H102:H105)+COUNTIFS(H102:H105,"X")</f>
        <v>0</v>
      </c>
      <c r="I106" s="193">
        <f t="shared" si="54"/>
        <v>0</v>
      </c>
      <c r="J106" s="193">
        <f t="shared" si="54"/>
        <v>0</v>
      </c>
      <c r="K106" s="194">
        <f t="shared" si="54"/>
        <v>4</v>
      </c>
      <c r="L106" s="195">
        <f t="shared" si="54"/>
        <v>0</v>
      </c>
      <c r="M106" s="196">
        <f t="shared" si="54"/>
        <v>0</v>
      </c>
      <c r="N106" s="196">
        <f t="shared" si="54"/>
        <v>1</v>
      </c>
      <c r="O106" s="197">
        <f t="shared" si="54"/>
        <v>3</v>
      </c>
      <c r="P106" s="198">
        <f t="shared" si="54"/>
        <v>0</v>
      </c>
      <c r="Q106" s="199">
        <f t="shared" si="54"/>
        <v>0</v>
      </c>
      <c r="R106" s="199">
        <f t="shared" si="54"/>
        <v>0</v>
      </c>
      <c r="S106" s="200">
        <f t="shared" si="54"/>
        <v>0</v>
      </c>
      <c r="T106" s="201">
        <f t="shared" si="54"/>
        <v>4</v>
      </c>
      <c r="U106" s="202">
        <f t="shared" si="54"/>
        <v>0</v>
      </c>
      <c r="V106" s="202">
        <f t="shared" si="54"/>
        <v>0</v>
      </c>
      <c r="W106" s="203">
        <f t="shared" si="54"/>
        <v>0</v>
      </c>
      <c r="X106" s="204">
        <f t="shared" si="54"/>
        <v>0</v>
      </c>
      <c r="Y106" s="205">
        <f t="shared" si="54"/>
        <v>1</v>
      </c>
      <c r="Z106" s="205">
        <f t="shared" si="54"/>
        <v>3</v>
      </c>
      <c r="AA106" s="206">
        <f t="shared" si="54"/>
        <v>0</v>
      </c>
      <c r="AB106" s="207">
        <f>COUNT(AB102:AB105)+COUNTIFS(AB102:AB105,"X")</f>
        <v>4</v>
      </c>
      <c r="AC106" s="207">
        <f t="shared" ref="AC106:AU106" si="55">COUNT(AC102:AC105)+COUNTIFS(AC102:AC105,"X")</f>
        <v>0</v>
      </c>
      <c r="AD106" s="207">
        <f t="shared" si="55"/>
        <v>0</v>
      </c>
      <c r="AE106" s="207">
        <f t="shared" si="55"/>
        <v>0</v>
      </c>
      <c r="AF106" s="192">
        <f t="shared" si="55"/>
        <v>0</v>
      </c>
      <c r="AG106" s="193">
        <f t="shared" si="55"/>
        <v>0</v>
      </c>
      <c r="AH106" s="193">
        <f t="shared" si="55"/>
        <v>0</v>
      </c>
      <c r="AI106" s="194">
        <f t="shared" si="55"/>
        <v>0</v>
      </c>
      <c r="AJ106" s="195">
        <f t="shared" si="55"/>
        <v>4</v>
      </c>
      <c r="AK106" s="196">
        <f t="shared" si="55"/>
        <v>0</v>
      </c>
      <c r="AL106" s="196">
        <f t="shared" si="55"/>
        <v>0</v>
      </c>
      <c r="AM106" s="197">
        <f t="shared" si="55"/>
        <v>0</v>
      </c>
      <c r="AN106" s="198">
        <f t="shared" si="55"/>
        <v>0</v>
      </c>
      <c r="AO106" s="199">
        <f t="shared" si="55"/>
        <v>0</v>
      </c>
      <c r="AP106" s="199">
        <f t="shared" si="55"/>
        <v>0</v>
      </c>
      <c r="AQ106" s="200">
        <f t="shared" si="55"/>
        <v>4</v>
      </c>
      <c r="AR106" s="201">
        <f t="shared" si="55"/>
        <v>0</v>
      </c>
      <c r="AS106" s="202">
        <f t="shared" si="55"/>
        <v>0</v>
      </c>
      <c r="AT106" s="202">
        <f t="shared" si="55"/>
        <v>0</v>
      </c>
      <c r="AU106" s="203">
        <f t="shared" si="55"/>
        <v>0</v>
      </c>
      <c r="AV106" s="208">
        <f>AV105+AV104+AV103+AV102</f>
        <v>12</v>
      </c>
      <c r="AW106" s="208">
        <f>AW105+AW104+AW103+AW102</f>
        <v>1</v>
      </c>
      <c r="AX106" s="208">
        <f>AX105+AX104+AX103+AX102</f>
        <v>4</v>
      </c>
      <c r="AY106" s="208">
        <f>AY105+AY104+AY103+AY102</f>
        <v>11</v>
      </c>
    </row>
    <row r="107" spans="1:51" x14ac:dyDescent="0.2">
      <c r="A107" s="429"/>
      <c r="B107" s="312" t="s">
        <v>287</v>
      </c>
      <c r="C107" s="479" t="str">
        <f>A76</f>
        <v>GESTION ADMINISTRATIVA Y FINANCIERA</v>
      </c>
      <c r="D107" s="210">
        <f>D79+D87+D90+D101+D106</f>
        <v>0</v>
      </c>
      <c r="E107" s="211">
        <f t="shared" ref="E107:G107" si="56">E79+E87+E90+E101+E106</f>
        <v>0</v>
      </c>
      <c r="F107" s="211">
        <f t="shared" si="56"/>
        <v>0</v>
      </c>
      <c r="G107" s="212">
        <f t="shared" si="56"/>
        <v>0</v>
      </c>
      <c r="H107" s="237">
        <f t="shared" ref="H107:AA107" si="57">H79+H87+H90+H101+H106</f>
        <v>0</v>
      </c>
      <c r="I107" s="238">
        <f t="shared" si="57"/>
        <v>1</v>
      </c>
      <c r="J107" s="238">
        <f t="shared" si="57"/>
        <v>5</v>
      </c>
      <c r="K107" s="239">
        <f t="shared" si="57"/>
        <v>20</v>
      </c>
      <c r="L107" s="240">
        <f t="shared" si="57"/>
        <v>9</v>
      </c>
      <c r="M107" s="241">
        <f t="shared" si="57"/>
        <v>4</v>
      </c>
      <c r="N107" s="241">
        <f t="shared" si="57"/>
        <v>9</v>
      </c>
      <c r="O107" s="242">
        <f t="shared" si="57"/>
        <v>3</v>
      </c>
      <c r="P107" s="243">
        <f t="shared" si="57"/>
        <v>0</v>
      </c>
      <c r="Q107" s="244">
        <f t="shared" si="57"/>
        <v>0</v>
      </c>
      <c r="R107" s="244">
        <f t="shared" si="57"/>
        <v>0</v>
      </c>
      <c r="S107" s="245">
        <f t="shared" si="57"/>
        <v>0</v>
      </c>
      <c r="T107" s="246">
        <f t="shared" si="57"/>
        <v>26</v>
      </c>
      <c r="U107" s="247">
        <f t="shared" si="57"/>
        <v>0</v>
      </c>
      <c r="V107" s="247">
        <f t="shared" si="57"/>
        <v>0</v>
      </c>
      <c r="W107" s="248">
        <f t="shared" si="57"/>
        <v>0</v>
      </c>
      <c r="X107" s="249">
        <f t="shared" si="57"/>
        <v>7</v>
      </c>
      <c r="Y107" s="250">
        <f t="shared" si="57"/>
        <v>7</v>
      </c>
      <c r="Z107" s="250">
        <f t="shared" si="57"/>
        <v>9</v>
      </c>
      <c r="AA107" s="251">
        <f t="shared" si="57"/>
        <v>2</v>
      </c>
      <c r="AB107" s="252">
        <f>AB79+AB87+AB90+AB101+AB106</f>
        <v>24</v>
      </c>
      <c r="AC107" s="253">
        <f t="shared" ref="AC107:AY107" si="58">AC79+AC87+AC90+AC101+AC106</f>
        <v>0</v>
      </c>
      <c r="AD107" s="253">
        <f t="shared" si="58"/>
        <v>2</v>
      </c>
      <c r="AE107" s="254">
        <f t="shared" si="58"/>
        <v>0</v>
      </c>
      <c r="AF107" s="237">
        <f t="shared" si="58"/>
        <v>0</v>
      </c>
      <c r="AG107" s="238">
        <f t="shared" si="58"/>
        <v>0</v>
      </c>
      <c r="AH107" s="238">
        <f t="shared" si="58"/>
        <v>0</v>
      </c>
      <c r="AI107" s="239">
        <f t="shared" si="58"/>
        <v>0</v>
      </c>
      <c r="AJ107" s="240">
        <f t="shared" si="58"/>
        <v>7</v>
      </c>
      <c r="AK107" s="241">
        <f t="shared" si="58"/>
        <v>9</v>
      </c>
      <c r="AL107" s="241">
        <f t="shared" si="58"/>
        <v>6</v>
      </c>
      <c r="AM107" s="242">
        <f t="shared" si="58"/>
        <v>4</v>
      </c>
      <c r="AN107" s="243">
        <f t="shared" si="58"/>
        <v>0</v>
      </c>
      <c r="AO107" s="244">
        <f t="shared" si="58"/>
        <v>6</v>
      </c>
      <c r="AP107" s="244">
        <f t="shared" si="58"/>
        <v>11</v>
      </c>
      <c r="AQ107" s="245">
        <f t="shared" si="58"/>
        <v>9</v>
      </c>
      <c r="AR107" s="246">
        <f t="shared" si="58"/>
        <v>0</v>
      </c>
      <c r="AS107" s="247">
        <f t="shared" si="58"/>
        <v>0</v>
      </c>
      <c r="AT107" s="247">
        <f t="shared" si="58"/>
        <v>0</v>
      </c>
      <c r="AU107" s="248">
        <f t="shared" si="58"/>
        <v>0</v>
      </c>
      <c r="AV107" s="255">
        <f t="shared" si="58"/>
        <v>73</v>
      </c>
      <c r="AW107" s="256">
        <f t="shared" si="58"/>
        <v>27</v>
      </c>
      <c r="AX107" s="256">
        <f t="shared" si="58"/>
        <v>42</v>
      </c>
      <c r="AY107" s="257">
        <f t="shared" si="58"/>
        <v>38</v>
      </c>
    </row>
    <row r="108" spans="1:51" ht="15.75" thickBot="1" x14ac:dyDescent="0.25">
      <c r="A108" s="430"/>
      <c r="B108" s="313" t="s">
        <v>288</v>
      </c>
      <c r="C108" s="480"/>
      <c r="D108" s="258">
        <f>D107*100%/26</f>
        <v>0</v>
      </c>
      <c r="E108" s="259">
        <f t="shared" ref="E108:G108" si="59">E107*100%/26</f>
        <v>0</v>
      </c>
      <c r="F108" s="259">
        <f t="shared" si="59"/>
        <v>0</v>
      </c>
      <c r="G108" s="260">
        <f t="shared" si="59"/>
        <v>0</v>
      </c>
      <c r="H108" s="261">
        <f t="shared" ref="H108:AA108" si="60">H107*100%/26</f>
        <v>0</v>
      </c>
      <c r="I108" s="262">
        <f t="shared" si="60"/>
        <v>3.8461538461538464E-2</v>
      </c>
      <c r="J108" s="262">
        <f t="shared" si="60"/>
        <v>0.19230769230769232</v>
      </c>
      <c r="K108" s="263">
        <f t="shared" si="60"/>
        <v>0.76923076923076927</v>
      </c>
      <c r="L108" s="264">
        <f t="shared" si="60"/>
        <v>0.34615384615384615</v>
      </c>
      <c r="M108" s="265">
        <f t="shared" si="60"/>
        <v>0.15384615384615385</v>
      </c>
      <c r="N108" s="265">
        <f t="shared" si="60"/>
        <v>0.34615384615384615</v>
      </c>
      <c r="O108" s="266">
        <f t="shared" si="60"/>
        <v>0.11538461538461539</v>
      </c>
      <c r="P108" s="267">
        <f t="shared" si="60"/>
        <v>0</v>
      </c>
      <c r="Q108" s="268">
        <f t="shared" si="60"/>
        <v>0</v>
      </c>
      <c r="R108" s="268">
        <f t="shared" si="60"/>
        <v>0</v>
      </c>
      <c r="S108" s="269">
        <f t="shared" si="60"/>
        <v>0</v>
      </c>
      <c r="T108" s="270">
        <f t="shared" si="60"/>
        <v>1</v>
      </c>
      <c r="U108" s="271">
        <f t="shared" si="60"/>
        <v>0</v>
      </c>
      <c r="V108" s="271">
        <f t="shared" si="60"/>
        <v>0</v>
      </c>
      <c r="W108" s="272">
        <f t="shared" si="60"/>
        <v>0</v>
      </c>
      <c r="X108" s="273">
        <f t="shared" si="60"/>
        <v>0.26923076923076922</v>
      </c>
      <c r="Y108" s="274">
        <f t="shared" si="60"/>
        <v>0.26923076923076922</v>
      </c>
      <c r="Z108" s="274">
        <f t="shared" si="60"/>
        <v>0.34615384615384615</v>
      </c>
      <c r="AA108" s="275">
        <f t="shared" si="60"/>
        <v>7.6923076923076927E-2</v>
      </c>
      <c r="AB108" s="276">
        <f>AB107*100%/26</f>
        <v>0.92307692307692313</v>
      </c>
      <c r="AC108" s="277">
        <f t="shared" ref="AC108:AY108" si="61">AC107*100%/26</f>
        <v>0</v>
      </c>
      <c r="AD108" s="277">
        <f t="shared" si="61"/>
        <v>7.6923076923076927E-2</v>
      </c>
      <c r="AE108" s="278">
        <f t="shared" si="61"/>
        <v>0</v>
      </c>
      <c r="AF108" s="261">
        <f t="shared" si="61"/>
        <v>0</v>
      </c>
      <c r="AG108" s="262">
        <f t="shared" si="61"/>
        <v>0</v>
      </c>
      <c r="AH108" s="262">
        <f t="shared" si="61"/>
        <v>0</v>
      </c>
      <c r="AI108" s="263">
        <f t="shared" si="61"/>
        <v>0</v>
      </c>
      <c r="AJ108" s="264">
        <f t="shared" si="61"/>
        <v>0.26923076923076922</v>
      </c>
      <c r="AK108" s="265">
        <f t="shared" si="61"/>
        <v>0.34615384615384615</v>
      </c>
      <c r="AL108" s="265">
        <f t="shared" si="61"/>
        <v>0.23076923076923078</v>
      </c>
      <c r="AM108" s="266">
        <f t="shared" si="61"/>
        <v>0.15384615384615385</v>
      </c>
      <c r="AN108" s="267">
        <f t="shared" si="61"/>
        <v>0</v>
      </c>
      <c r="AO108" s="268">
        <f t="shared" si="61"/>
        <v>0.23076923076923078</v>
      </c>
      <c r="AP108" s="268">
        <f t="shared" si="61"/>
        <v>0.42307692307692307</v>
      </c>
      <c r="AQ108" s="269">
        <f t="shared" si="61"/>
        <v>0.34615384615384615</v>
      </c>
      <c r="AR108" s="270">
        <f t="shared" si="61"/>
        <v>0</v>
      </c>
      <c r="AS108" s="271">
        <f t="shared" si="61"/>
        <v>0</v>
      </c>
      <c r="AT108" s="271">
        <f t="shared" si="61"/>
        <v>0</v>
      </c>
      <c r="AU108" s="272">
        <f t="shared" si="61"/>
        <v>0</v>
      </c>
      <c r="AV108" s="279">
        <f t="shared" si="61"/>
        <v>2.8076923076923075</v>
      </c>
      <c r="AW108" s="280">
        <f t="shared" si="61"/>
        <v>1.0384615384615385</v>
      </c>
      <c r="AX108" s="280">
        <f t="shared" si="61"/>
        <v>1.6153846153846154</v>
      </c>
      <c r="AY108" s="281">
        <f t="shared" si="61"/>
        <v>1.4615384615384615</v>
      </c>
    </row>
    <row r="109" spans="1:51" ht="45.75" customHeight="1" thickBot="1" x14ac:dyDescent="0.25">
      <c r="A109" s="425" t="s">
        <v>327</v>
      </c>
      <c r="B109" s="471" t="s">
        <v>113</v>
      </c>
      <c r="C109" s="121" t="s">
        <v>328</v>
      </c>
      <c r="D109" s="122"/>
      <c r="E109" s="123"/>
      <c r="F109" s="123"/>
      <c r="G109" s="124"/>
      <c r="H109" s="213"/>
      <c r="I109" s="214"/>
      <c r="J109" s="214" t="s">
        <v>222</v>
      </c>
      <c r="K109" s="215"/>
      <c r="L109" s="216"/>
      <c r="M109" s="217" t="s">
        <v>222</v>
      </c>
      <c r="N109" s="217"/>
      <c r="O109" s="218"/>
      <c r="P109" s="219"/>
      <c r="Q109" s="220"/>
      <c r="R109" s="220"/>
      <c r="S109" s="221"/>
      <c r="T109" s="222"/>
      <c r="U109" s="223"/>
      <c r="V109" s="223" t="s">
        <v>222</v>
      </c>
      <c r="W109" s="224"/>
      <c r="X109" s="225" t="s">
        <v>222</v>
      </c>
      <c r="Y109" s="226"/>
      <c r="Z109" s="226"/>
      <c r="AA109" s="227"/>
      <c r="AB109" s="228"/>
      <c r="AC109" s="229"/>
      <c r="AD109" s="229" t="s">
        <v>222</v>
      </c>
      <c r="AE109" s="230"/>
      <c r="AF109" s="213"/>
      <c r="AG109" s="214"/>
      <c r="AH109" s="214"/>
      <c r="AI109" s="215"/>
      <c r="AJ109" s="216"/>
      <c r="AK109" s="217"/>
      <c r="AL109" s="217" t="s">
        <v>222</v>
      </c>
      <c r="AM109" s="218"/>
      <c r="AN109" s="219"/>
      <c r="AO109" s="220"/>
      <c r="AP109" s="220" t="s">
        <v>222</v>
      </c>
      <c r="AQ109" s="221"/>
      <c r="AR109" s="222"/>
      <c r="AS109" s="223"/>
      <c r="AT109" s="223"/>
      <c r="AU109" s="224"/>
      <c r="AV109" s="144">
        <f t="shared" ref="AV109:AY112" si="62">COUNTA(D109,H109,L109,P109,T109,X109,AB109,AF109,AJ109,AN109,AR109)</f>
        <v>1</v>
      </c>
      <c r="AW109" s="144">
        <f t="shared" si="62"/>
        <v>1</v>
      </c>
      <c r="AX109" s="144">
        <f t="shared" si="62"/>
        <v>5</v>
      </c>
      <c r="AY109" s="144">
        <f t="shared" si="62"/>
        <v>0</v>
      </c>
    </row>
    <row r="110" spans="1:51" ht="15.75" thickBot="1" x14ac:dyDescent="0.25">
      <c r="A110" s="426"/>
      <c r="B110" s="472"/>
      <c r="C110" s="145" t="s">
        <v>329</v>
      </c>
      <c r="D110" s="146"/>
      <c r="E110" s="147"/>
      <c r="F110" s="147"/>
      <c r="G110" s="148"/>
      <c r="H110" s="149"/>
      <c r="I110" s="150"/>
      <c r="J110" s="150" t="s">
        <v>222</v>
      </c>
      <c r="K110" s="151"/>
      <c r="L110" s="292"/>
      <c r="M110" s="293"/>
      <c r="N110" s="293"/>
      <c r="O110" s="294"/>
      <c r="P110" s="155"/>
      <c r="Q110" s="156"/>
      <c r="R110" s="156"/>
      <c r="S110" s="157"/>
      <c r="T110" s="158" t="s">
        <v>222</v>
      </c>
      <c r="U110" s="159"/>
      <c r="V110" s="159"/>
      <c r="W110" s="160"/>
      <c r="X110" s="161" t="s">
        <v>222</v>
      </c>
      <c r="Y110" s="162"/>
      <c r="Z110" s="162"/>
      <c r="AA110" s="163"/>
      <c r="AB110" s="164"/>
      <c r="AC110" s="165"/>
      <c r="AD110" s="165" t="s">
        <v>222</v>
      </c>
      <c r="AE110" s="166"/>
      <c r="AF110" s="149"/>
      <c r="AG110" s="150"/>
      <c r="AH110" s="150"/>
      <c r="AI110" s="151"/>
      <c r="AJ110" s="152"/>
      <c r="AK110" s="153"/>
      <c r="AL110" s="153" t="s">
        <v>222</v>
      </c>
      <c r="AM110" s="154"/>
      <c r="AN110" s="155"/>
      <c r="AO110" s="156"/>
      <c r="AP110" s="156" t="s">
        <v>222</v>
      </c>
      <c r="AQ110" s="157"/>
      <c r="AR110" s="158"/>
      <c r="AS110" s="159"/>
      <c r="AT110" s="159"/>
      <c r="AU110" s="160"/>
      <c r="AV110" s="144">
        <f t="shared" si="62"/>
        <v>2</v>
      </c>
      <c r="AW110" s="144">
        <f t="shared" si="62"/>
        <v>0</v>
      </c>
      <c r="AX110" s="144">
        <f t="shared" si="62"/>
        <v>4</v>
      </c>
      <c r="AY110" s="144">
        <f t="shared" si="62"/>
        <v>0</v>
      </c>
    </row>
    <row r="111" spans="1:51" ht="15.75" thickBot="1" x14ac:dyDescent="0.25">
      <c r="A111" s="426"/>
      <c r="B111" s="472"/>
      <c r="C111" s="145" t="s">
        <v>114</v>
      </c>
      <c r="D111" s="146"/>
      <c r="E111" s="147"/>
      <c r="F111" s="147"/>
      <c r="G111" s="148"/>
      <c r="H111" s="149"/>
      <c r="I111" s="150"/>
      <c r="J111" s="150"/>
      <c r="K111" s="151" t="s">
        <v>222</v>
      </c>
      <c r="L111" s="152"/>
      <c r="M111" s="153" t="s">
        <v>222</v>
      </c>
      <c r="N111" s="153"/>
      <c r="O111" s="154"/>
      <c r="P111" s="155"/>
      <c r="Q111" s="156"/>
      <c r="R111" s="156"/>
      <c r="S111" s="157"/>
      <c r="T111" s="158"/>
      <c r="U111" s="159"/>
      <c r="V111" s="159" t="s">
        <v>222</v>
      </c>
      <c r="W111" s="160"/>
      <c r="X111" s="161" t="s">
        <v>222</v>
      </c>
      <c r="Y111" s="162"/>
      <c r="Z111" s="162"/>
      <c r="AA111" s="163"/>
      <c r="AB111" s="164"/>
      <c r="AC111" s="165"/>
      <c r="AD111" s="165" t="s">
        <v>222</v>
      </c>
      <c r="AE111" s="166"/>
      <c r="AF111" s="149"/>
      <c r="AG111" s="150"/>
      <c r="AH111" s="150"/>
      <c r="AI111" s="151"/>
      <c r="AJ111" s="152"/>
      <c r="AK111" s="153" t="s">
        <v>222</v>
      </c>
      <c r="AL111" s="153"/>
      <c r="AM111" s="154"/>
      <c r="AN111" s="155"/>
      <c r="AO111" s="156"/>
      <c r="AP111" s="156" t="s">
        <v>222</v>
      </c>
      <c r="AQ111" s="157"/>
      <c r="AR111" s="158"/>
      <c r="AS111" s="159"/>
      <c r="AT111" s="159"/>
      <c r="AU111" s="160"/>
      <c r="AV111" s="168">
        <f t="shared" si="62"/>
        <v>1</v>
      </c>
      <c r="AW111" s="168">
        <f t="shared" si="62"/>
        <v>2</v>
      </c>
      <c r="AX111" s="144">
        <f t="shared" si="62"/>
        <v>3</v>
      </c>
      <c r="AY111" s="144">
        <f t="shared" si="62"/>
        <v>1</v>
      </c>
    </row>
    <row r="112" spans="1:51" ht="15.75" thickBot="1" x14ac:dyDescent="0.25">
      <c r="A112" s="426"/>
      <c r="B112" s="472"/>
      <c r="C112" s="169" t="s">
        <v>330</v>
      </c>
      <c r="D112" s="97"/>
      <c r="E112" s="98"/>
      <c r="F112" s="98"/>
      <c r="G112" s="99"/>
      <c r="H112" s="170"/>
      <c r="I112" s="171"/>
      <c r="J112" s="171"/>
      <c r="K112" s="172" t="s">
        <v>222</v>
      </c>
      <c r="L112" s="173" t="s">
        <v>222</v>
      </c>
      <c r="M112" s="174"/>
      <c r="N112" s="174"/>
      <c r="O112" s="175"/>
      <c r="P112" s="176"/>
      <c r="Q112" s="177"/>
      <c r="R112" s="177"/>
      <c r="S112" s="178"/>
      <c r="T112" s="179"/>
      <c r="U112" s="180" t="s">
        <v>222</v>
      </c>
      <c r="V112" s="180"/>
      <c r="W112" s="181"/>
      <c r="X112" s="182" t="s">
        <v>222</v>
      </c>
      <c r="Y112" s="183"/>
      <c r="Z112" s="183"/>
      <c r="AA112" s="184"/>
      <c r="AB112" s="185"/>
      <c r="AC112" s="186"/>
      <c r="AD112" s="186" t="s">
        <v>222</v>
      </c>
      <c r="AE112" s="187"/>
      <c r="AF112" s="170"/>
      <c r="AG112" s="171"/>
      <c r="AH112" s="171"/>
      <c r="AI112" s="172"/>
      <c r="AJ112" s="173"/>
      <c r="AK112" s="174" t="s">
        <v>222</v>
      </c>
      <c r="AL112" s="174"/>
      <c r="AM112" s="175"/>
      <c r="AN112" s="176"/>
      <c r="AO112" s="177"/>
      <c r="AP112" s="177"/>
      <c r="AQ112" s="178" t="s">
        <v>222</v>
      </c>
      <c r="AR112" s="179"/>
      <c r="AS112" s="180"/>
      <c r="AT112" s="180"/>
      <c r="AU112" s="181"/>
      <c r="AV112" s="168">
        <f t="shared" si="62"/>
        <v>2</v>
      </c>
      <c r="AW112" s="144">
        <f t="shared" si="62"/>
        <v>2</v>
      </c>
      <c r="AX112" s="144">
        <f t="shared" si="62"/>
        <v>1</v>
      </c>
      <c r="AY112" s="144">
        <f t="shared" si="62"/>
        <v>2</v>
      </c>
    </row>
    <row r="113" spans="1:51" ht="15.75" thickBot="1" x14ac:dyDescent="0.25">
      <c r="A113" s="426"/>
      <c r="B113" s="189" t="s">
        <v>273</v>
      </c>
      <c r="C113" s="231" t="str">
        <f>B109</f>
        <v>ACCESIBILIDAD</v>
      </c>
      <c r="D113" s="311">
        <f>COUNT(D109:D112)+COUNTIFS(D109:D112,"X")</f>
        <v>0</v>
      </c>
      <c r="E113" s="190">
        <f t="shared" ref="E113:AA113" si="63">COUNT(E109:E112)+COUNTIFS(E109:E112,"X")</f>
        <v>0</v>
      </c>
      <c r="F113" s="190">
        <f t="shared" si="63"/>
        <v>0</v>
      </c>
      <c r="G113" s="191">
        <f t="shared" si="63"/>
        <v>0</v>
      </c>
      <c r="H113" s="192">
        <f t="shared" si="63"/>
        <v>0</v>
      </c>
      <c r="I113" s="193">
        <f t="shared" si="63"/>
        <v>0</v>
      </c>
      <c r="J113" s="193">
        <f t="shared" si="63"/>
        <v>2</v>
      </c>
      <c r="K113" s="194">
        <f t="shared" si="63"/>
        <v>2</v>
      </c>
      <c r="L113" s="195">
        <f t="shared" si="63"/>
        <v>1</v>
      </c>
      <c r="M113" s="196">
        <f t="shared" si="63"/>
        <v>2</v>
      </c>
      <c r="N113" s="196">
        <f t="shared" si="63"/>
        <v>0</v>
      </c>
      <c r="O113" s="197">
        <f t="shared" si="63"/>
        <v>0</v>
      </c>
      <c r="P113" s="198">
        <f t="shared" si="63"/>
        <v>0</v>
      </c>
      <c r="Q113" s="199">
        <f t="shared" si="63"/>
        <v>0</v>
      </c>
      <c r="R113" s="199">
        <f t="shared" si="63"/>
        <v>0</v>
      </c>
      <c r="S113" s="200">
        <f t="shared" si="63"/>
        <v>0</v>
      </c>
      <c r="T113" s="201">
        <f t="shared" si="63"/>
        <v>1</v>
      </c>
      <c r="U113" s="202">
        <f t="shared" si="63"/>
        <v>1</v>
      </c>
      <c r="V113" s="202">
        <f t="shared" si="63"/>
        <v>2</v>
      </c>
      <c r="W113" s="203">
        <f t="shared" si="63"/>
        <v>0</v>
      </c>
      <c r="X113" s="204">
        <f t="shared" si="63"/>
        <v>4</v>
      </c>
      <c r="Y113" s="205">
        <f t="shared" si="63"/>
        <v>0</v>
      </c>
      <c r="Z113" s="205">
        <f t="shared" si="63"/>
        <v>0</v>
      </c>
      <c r="AA113" s="206">
        <f t="shared" si="63"/>
        <v>0</v>
      </c>
      <c r="AB113" s="207">
        <f>COUNT(AB109:AB112)+COUNTIFS(AB109:AB112,"X")</f>
        <v>0</v>
      </c>
      <c r="AC113" s="207">
        <f t="shared" ref="AC113:AU113" si="64">COUNT(AC109:AC112)+COUNTIFS(AC109:AC112,"X")</f>
        <v>0</v>
      </c>
      <c r="AD113" s="207">
        <f t="shared" si="64"/>
        <v>4</v>
      </c>
      <c r="AE113" s="207">
        <f t="shared" si="64"/>
        <v>0</v>
      </c>
      <c r="AF113" s="192">
        <f t="shared" si="64"/>
        <v>0</v>
      </c>
      <c r="AG113" s="193">
        <f t="shared" si="64"/>
        <v>0</v>
      </c>
      <c r="AH113" s="193">
        <f t="shared" si="64"/>
        <v>0</v>
      </c>
      <c r="AI113" s="194">
        <f t="shared" si="64"/>
        <v>0</v>
      </c>
      <c r="AJ113" s="195">
        <f t="shared" si="64"/>
        <v>0</v>
      </c>
      <c r="AK113" s="196">
        <f t="shared" si="64"/>
        <v>2</v>
      </c>
      <c r="AL113" s="196">
        <f t="shared" si="64"/>
        <v>2</v>
      </c>
      <c r="AM113" s="197">
        <f t="shared" si="64"/>
        <v>0</v>
      </c>
      <c r="AN113" s="198">
        <f t="shared" si="64"/>
        <v>0</v>
      </c>
      <c r="AO113" s="199">
        <f t="shared" si="64"/>
        <v>0</v>
      </c>
      <c r="AP113" s="199">
        <f t="shared" si="64"/>
        <v>3</v>
      </c>
      <c r="AQ113" s="200">
        <f t="shared" si="64"/>
        <v>1</v>
      </c>
      <c r="AR113" s="201">
        <f t="shared" si="64"/>
        <v>0</v>
      </c>
      <c r="AS113" s="202">
        <f t="shared" si="64"/>
        <v>0</v>
      </c>
      <c r="AT113" s="202">
        <f t="shared" si="64"/>
        <v>0</v>
      </c>
      <c r="AU113" s="203">
        <f t="shared" si="64"/>
        <v>0</v>
      </c>
      <c r="AV113" s="208">
        <f>AV112+AV111+AV110+AV109</f>
        <v>6</v>
      </c>
      <c r="AW113" s="208">
        <f>AW112+AW111+AW110+AW109</f>
        <v>5</v>
      </c>
      <c r="AX113" s="208">
        <f>AX112+AX111+AX110+AX109</f>
        <v>13</v>
      </c>
      <c r="AY113" s="208">
        <f>AY112+AY111+AY110+AY109</f>
        <v>3</v>
      </c>
    </row>
    <row r="114" spans="1:51" ht="15.75" thickBot="1" x14ac:dyDescent="0.25">
      <c r="A114" s="426"/>
      <c r="B114" s="472" t="s">
        <v>331</v>
      </c>
      <c r="C114" s="209" t="s">
        <v>332</v>
      </c>
      <c r="D114" s="210"/>
      <c r="E114" s="211"/>
      <c r="F114" s="211"/>
      <c r="G114" s="212"/>
      <c r="H114" s="213"/>
      <c r="I114" s="214"/>
      <c r="J114" s="214" t="s">
        <v>222</v>
      </c>
      <c r="K114" s="215"/>
      <c r="L114" s="216"/>
      <c r="M114" s="217" t="s">
        <v>222</v>
      </c>
      <c r="N114" s="217"/>
      <c r="O114" s="218"/>
      <c r="P114" s="219"/>
      <c r="Q114" s="220"/>
      <c r="R114" s="220"/>
      <c r="S114" s="221"/>
      <c r="T114" s="222" t="s">
        <v>222</v>
      </c>
      <c r="U114" s="223"/>
      <c r="V114" s="223"/>
      <c r="W114" s="224"/>
      <c r="X114" s="225" t="s">
        <v>222</v>
      </c>
      <c r="Y114" s="226"/>
      <c r="Z114" s="226"/>
      <c r="AA114" s="227"/>
      <c r="AB114" s="228"/>
      <c r="AC114" s="229"/>
      <c r="AD114" s="229" t="s">
        <v>222</v>
      </c>
      <c r="AE114" s="230"/>
      <c r="AF114" s="213"/>
      <c r="AG114" s="214"/>
      <c r="AH114" s="214"/>
      <c r="AI114" s="215"/>
      <c r="AJ114" s="216"/>
      <c r="AK114" s="217" t="s">
        <v>222</v>
      </c>
      <c r="AL114" s="217"/>
      <c r="AM114" s="218"/>
      <c r="AN114" s="219"/>
      <c r="AO114" s="220" t="s">
        <v>222</v>
      </c>
      <c r="AP114" s="220"/>
      <c r="AQ114" s="221"/>
      <c r="AR114" s="222"/>
      <c r="AS114" s="223"/>
      <c r="AT114" s="223"/>
      <c r="AU114" s="224"/>
      <c r="AV114" s="168">
        <f t="shared" ref="AV114:AY118" si="65">COUNTA(D114,H114,L114,P114,T114,X114,AB114,AF114,AJ114,AN114,AR114)</f>
        <v>2</v>
      </c>
      <c r="AW114" s="168">
        <f t="shared" si="65"/>
        <v>3</v>
      </c>
      <c r="AX114" s="144">
        <f t="shared" si="65"/>
        <v>2</v>
      </c>
      <c r="AY114" s="144">
        <f t="shared" si="65"/>
        <v>0</v>
      </c>
    </row>
    <row r="115" spans="1:51" ht="15.75" thickBot="1" x14ac:dyDescent="0.25">
      <c r="A115" s="426"/>
      <c r="B115" s="472"/>
      <c r="C115" s="145" t="s">
        <v>333</v>
      </c>
      <c r="D115" s="146"/>
      <c r="E115" s="147"/>
      <c r="F115" s="147"/>
      <c r="G115" s="148"/>
      <c r="H115" s="149"/>
      <c r="I115" s="150"/>
      <c r="J115" s="150"/>
      <c r="K115" s="151" t="s">
        <v>222</v>
      </c>
      <c r="L115" s="152" t="s">
        <v>222</v>
      </c>
      <c r="M115" s="153"/>
      <c r="N115" s="153"/>
      <c r="O115" s="154"/>
      <c r="P115" s="155"/>
      <c r="Q115" s="156"/>
      <c r="R115" s="156"/>
      <c r="S115" s="157"/>
      <c r="T115" s="158" t="s">
        <v>222</v>
      </c>
      <c r="U115" s="159"/>
      <c r="V115" s="159"/>
      <c r="W115" s="160"/>
      <c r="X115" s="161"/>
      <c r="Y115" s="162" t="s">
        <v>222</v>
      </c>
      <c r="Z115" s="162"/>
      <c r="AA115" s="163"/>
      <c r="AB115" s="164"/>
      <c r="AC115" s="165"/>
      <c r="AD115" s="165" t="s">
        <v>222</v>
      </c>
      <c r="AE115" s="166"/>
      <c r="AF115" s="149"/>
      <c r="AG115" s="150"/>
      <c r="AH115" s="150"/>
      <c r="AI115" s="151"/>
      <c r="AJ115" s="152"/>
      <c r="AK115" s="153"/>
      <c r="AL115" s="153"/>
      <c r="AM115" s="154" t="s">
        <v>222</v>
      </c>
      <c r="AN115" s="155"/>
      <c r="AO115" s="156"/>
      <c r="AP115" s="156"/>
      <c r="AQ115" s="157" t="s">
        <v>222</v>
      </c>
      <c r="AR115" s="158"/>
      <c r="AS115" s="159"/>
      <c r="AT115" s="159"/>
      <c r="AU115" s="160"/>
      <c r="AV115" s="168">
        <f t="shared" si="65"/>
        <v>2</v>
      </c>
      <c r="AW115" s="168">
        <f t="shared" si="65"/>
        <v>1</v>
      </c>
      <c r="AX115" s="144">
        <f t="shared" si="65"/>
        <v>1</v>
      </c>
      <c r="AY115" s="144">
        <f t="shared" si="65"/>
        <v>3</v>
      </c>
    </row>
    <row r="116" spans="1:51" s="93" customFormat="1" ht="15.75" thickBot="1" x14ac:dyDescent="0.25">
      <c r="A116" s="426"/>
      <c r="B116" s="472"/>
      <c r="C116" s="145" t="s">
        <v>115</v>
      </c>
      <c r="D116" s="146"/>
      <c r="E116" s="147"/>
      <c r="F116" s="147"/>
      <c r="G116" s="148"/>
      <c r="H116" s="149"/>
      <c r="I116" s="150"/>
      <c r="J116" s="150"/>
      <c r="K116" s="151" t="s">
        <v>222</v>
      </c>
      <c r="L116" s="152"/>
      <c r="M116" s="153" t="s">
        <v>222</v>
      </c>
      <c r="N116" s="153"/>
      <c r="O116" s="154"/>
      <c r="P116" s="155"/>
      <c r="Q116" s="156"/>
      <c r="R116" s="156"/>
      <c r="S116" s="157"/>
      <c r="T116" s="158" t="s">
        <v>222</v>
      </c>
      <c r="U116" s="159"/>
      <c r="V116" s="159"/>
      <c r="W116" s="160"/>
      <c r="X116" s="161"/>
      <c r="Y116" s="162"/>
      <c r="Z116" s="162" t="s">
        <v>222</v>
      </c>
      <c r="AA116" s="163"/>
      <c r="AB116" s="164"/>
      <c r="AC116" s="165"/>
      <c r="AD116" s="165" t="s">
        <v>222</v>
      </c>
      <c r="AE116" s="166"/>
      <c r="AF116" s="149"/>
      <c r="AG116" s="150"/>
      <c r="AH116" s="150"/>
      <c r="AI116" s="151"/>
      <c r="AJ116" s="152"/>
      <c r="AK116" s="153"/>
      <c r="AL116" s="153"/>
      <c r="AM116" s="154" t="s">
        <v>222</v>
      </c>
      <c r="AN116" s="155"/>
      <c r="AO116" s="156"/>
      <c r="AP116" s="156" t="s">
        <v>222</v>
      </c>
      <c r="AQ116" s="157"/>
      <c r="AR116" s="158"/>
      <c r="AS116" s="159"/>
      <c r="AT116" s="159"/>
      <c r="AU116" s="160"/>
      <c r="AV116" s="144">
        <f t="shared" si="65"/>
        <v>1</v>
      </c>
      <c r="AW116" s="144">
        <f t="shared" si="65"/>
        <v>1</v>
      </c>
      <c r="AX116" s="144">
        <f t="shared" si="65"/>
        <v>3</v>
      </c>
      <c r="AY116" s="144">
        <f t="shared" si="65"/>
        <v>2</v>
      </c>
    </row>
    <row r="117" spans="1:51" s="93" customFormat="1" ht="15.75" thickBot="1" x14ac:dyDescent="0.25">
      <c r="A117" s="426"/>
      <c r="B117" s="472"/>
      <c r="C117" s="169" t="s">
        <v>313</v>
      </c>
      <c r="D117" s="97"/>
      <c r="E117" s="98"/>
      <c r="F117" s="98"/>
      <c r="G117" s="99"/>
      <c r="H117" s="170"/>
      <c r="I117" s="171"/>
      <c r="J117" s="171"/>
      <c r="K117" s="172"/>
      <c r="L117" s="173"/>
      <c r="M117" s="174"/>
      <c r="N117" s="174"/>
      <c r="O117" s="175"/>
      <c r="P117" s="176"/>
      <c r="Q117" s="177"/>
      <c r="R117" s="177"/>
      <c r="S117" s="178"/>
      <c r="T117" s="179"/>
      <c r="U117" s="180"/>
      <c r="V117" s="180"/>
      <c r="W117" s="181"/>
      <c r="X117" s="182"/>
      <c r="Y117" s="183"/>
      <c r="Z117" s="183"/>
      <c r="AA117" s="184"/>
      <c r="AB117" s="185"/>
      <c r="AC117" s="186"/>
      <c r="AD117" s="186"/>
      <c r="AE117" s="187"/>
      <c r="AF117" s="170"/>
      <c r="AG117" s="171"/>
      <c r="AH117" s="171"/>
      <c r="AI117" s="172"/>
      <c r="AJ117" s="173"/>
      <c r="AK117" s="174"/>
      <c r="AL117" s="174"/>
      <c r="AM117" s="175"/>
      <c r="AN117" s="176"/>
      <c r="AO117" s="177"/>
      <c r="AP117" s="177"/>
      <c r="AQ117" s="178"/>
      <c r="AR117" s="179"/>
      <c r="AS117" s="180"/>
      <c r="AT117" s="180"/>
      <c r="AU117" s="181"/>
      <c r="AV117" s="144"/>
      <c r="AW117" s="144"/>
      <c r="AX117" s="144"/>
      <c r="AY117" s="144"/>
    </row>
    <row r="118" spans="1:51" s="93" customFormat="1" ht="15.75" thickBot="1" x14ac:dyDescent="0.25">
      <c r="A118" s="426"/>
      <c r="B118" s="472"/>
      <c r="C118" s="169" t="s">
        <v>334</v>
      </c>
      <c r="D118" s="97"/>
      <c r="E118" s="98"/>
      <c r="F118" s="98"/>
      <c r="G118" s="99"/>
      <c r="H118" s="170"/>
      <c r="I118" s="171"/>
      <c r="J118" s="171"/>
      <c r="K118" s="172" t="s">
        <v>222</v>
      </c>
      <c r="L118" s="173"/>
      <c r="M118" s="174"/>
      <c r="N118" s="174" t="s">
        <v>222</v>
      </c>
      <c r="O118" s="175"/>
      <c r="P118" s="176"/>
      <c r="Q118" s="177"/>
      <c r="R118" s="177"/>
      <c r="S118" s="178"/>
      <c r="T118" s="179" t="s">
        <v>222</v>
      </c>
      <c r="U118" s="180"/>
      <c r="V118" s="180"/>
      <c r="W118" s="181"/>
      <c r="X118" s="182"/>
      <c r="Y118" s="183" t="s">
        <v>222</v>
      </c>
      <c r="Z118" s="183"/>
      <c r="AA118" s="184"/>
      <c r="AB118" s="185"/>
      <c r="AC118" s="186"/>
      <c r="AD118" s="186" t="s">
        <v>222</v>
      </c>
      <c r="AE118" s="187"/>
      <c r="AF118" s="170"/>
      <c r="AG118" s="171"/>
      <c r="AH118" s="171"/>
      <c r="AI118" s="172"/>
      <c r="AJ118" s="173"/>
      <c r="AK118" s="174"/>
      <c r="AL118" s="174" t="s">
        <v>222</v>
      </c>
      <c r="AM118" s="175"/>
      <c r="AN118" s="176"/>
      <c r="AO118" s="177"/>
      <c r="AP118" s="177" t="s">
        <v>222</v>
      </c>
      <c r="AQ118" s="178"/>
      <c r="AR118" s="179"/>
      <c r="AS118" s="180"/>
      <c r="AT118" s="180"/>
      <c r="AU118" s="181"/>
      <c r="AV118" s="144">
        <f t="shared" si="65"/>
        <v>1</v>
      </c>
      <c r="AW118" s="144">
        <f t="shared" si="65"/>
        <v>1</v>
      </c>
      <c r="AX118" s="144">
        <f t="shared" si="65"/>
        <v>4</v>
      </c>
      <c r="AY118" s="144">
        <f t="shared" si="65"/>
        <v>1</v>
      </c>
    </row>
    <row r="119" spans="1:51" s="93" customFormat="1" ht="15.75" thickBot="1" x14ac:dyDescent="0.25">
      <c r="A119" s="426"/>
      <c r="B119" s="189" t="s">
        <v>273</v>
      </c>
      <c r="C119" s="231" t="str">
        <f>B114</f>
        <v>PROYECCION A LA COMUNIDAD</v>
      </c>
      <c r="D119" s="311">
        <f t="shared" ref="D119:AU119" si="66">COUNT(D114:D118)+COUNTIFS(D114:D118,"X")</f>
        <v>0</v>
      </c>
      <c r="E119" s="190">
        <f t="shared" si="66"/>
        <v>0</v>
      </c>
      <c r="F119" s="190">
        <f t="shared" si="66"/>
        <v>0</v>
      </c>
      <c r="G119" s="191">
        <f t="shared" si="66"/>
        <v>0</v>
      </c>
      <c r="H119" s="192">
        <f t="shared" si="66"/>
        <v>0</v>
      </c>
      <c r="I119" s="193">
        <f t="shared" si="66"/>
        <v>0</v>
      </c>
      <c r="J119" s="193">
        <f t="shared" si="66"/>
        <v>1</v>
      </c>
      <c r="K119" s="194">
        <f t="shared" si="66"/>
        <v>3</v>
      </c>
      <c r="L119" s="195">
        <f t="shared" si="66"/>
        <v>1</v>
      </c>
      <c r="M119" s="196">
        <f t="shared" si="66"/>
        <v>2</v>
      </c>
      <c r="N119" s="196">
        <f t="shared" si="66"/>
        <v>1</v>
      </c>
      <c r="O119" s="197">
        <f t="shared" si="66"/>
        <v>0</v>
      </c>
      <c r="P119" s="198">
        <f t="shared" si="66"/>
        <v>0</v>
      </c>
      <c r="Q119" s="199">
        <f t="shared" si="66"/>
        <v>0</v>
      </c>
      <c r="R119" s="199">
        <f t="shared" si="66"/>
        <v>0</v>
      </c>
      <c r="S119" s="200">
        <f t="shared" si="66"/>
        <v>0</v>
      </c>
      <c r="T119" s="201">
        <f t="shared" si="66"/>
        <v>4</v>
      </c>
      <c r="U119" s="202">
        <f t="shared" si="66"/>
        <v>0</v>
      </c>
      <c r="V119" s="202">
        <f t="shared" si="66"/>
        <v>0</v>
      </c>
      <c r="W119" s="203">
        <f t="shared" si="66"/>
        <v>0</v>
      </c>
      <c r="X119" s="204">
        <f t="shared" si="66"/>
        <v>1</v>
      </c>
      <c r="Y119" s="205">
        <f t="shared" si="66"/>
        <v>2</v>
      </c>
      <c r="Z119" s="205">
        <f t="shared" si="66"/>
        <v>1</v>
      </c>
      <c r="AA119" s="206">
        <f t="shared" si="66"/>
        <v>0</v>
      </c>
      <c r="AB119" s="207">
        <f t="shared" si="66"/>
        <v>0</v>
      </c>
      <c r="AC119" s="207">
        <f t="shared" si="66"/>
        <v>0</v>
      </c>
      <c r="AD119" s="207">
        <f t="shared" si="66"/>
        <v>4</v>
      </c>
      <c r="AE119" s="207">
        <f t="shared" si="66"/>
        <v>0</v>
      </c>
      <c r="AF119" s="192">
        <f t="shared" si="66"/>
        <v>0</v>
      </c>
      <c r="AG119" s="193">
        <f t="shared" si="66"/>
        <v>0</v>
      </c>
      <c r="AH119" s="193">
        <f t="shared" si="66"/>
        <v>0</v>
      </c>
      <c r="AI119" s="194">
        <f t="shared" si="66"/>
        <v>0</v>
      </c>
      <c r="AJ119" s="195">
        <f t="shared" si="66"/>
        <v>0</v>
      </c>
      <c r="AK119" s="196">
        <f t="shared" si="66"/>
        <v>1</v>
      </c>
      <c r="AL119" s="196">
        <f t="shared" si="66"/>
        <v>1</v>
      </c>
      <c r="AM119" s="197">
        <f t="shared" si="66"/>
        <v>2</v>
      </c>
      <c r="AN119" s="198">
        <f t="shared" si="66"/>
        <v>0</v>
      </c>
      <c r="AO119" s="199">
        <f t="shared" si="66"/>
        <v>1</v>
      </c>
      <c r="AP119" s="199">
        <f t="shared" si="66"/>
        <v>2</v>
      </c>
      <c r="AQ119" s="200">
        <f t="shared" si="66"/>
        <v>1</v>
      </c>
      <c r="AR119" s="201">
        <f t="shared" si="66"/>
        <v>0</v>
      </c>
      <c r="AS119" s="202">
        <f t="shared" si="66"/>
        <v>0</v>
      </c>
      <c r="AT119" s="202">
        <f t="shared" si="66"/>
        <v>0</v>
      </c>
      <c r="AU119" s="203">
        <f t="shared" si="66"/>
        <v>0</v>
      </c>
      <c r="AV119" s="208">
        <f>AV118+AV116+AV115+AV114</f>
        <v>6</v>
      </c>
      <c r="AW119" s="208">
        <f>AW118+AW116+AW115+AW114</f>
        <v>6</v>
      </c>
      <c r="AX119" s="208">
        <f>AX118+AX116+AX115+AX114</f>
        <v>10</v>
      </c>
      <c r="AY119" s="208">
        <f>AY118+AY116+AY115+AY114</f>
        <v>6</v>
      </c>
    </row>
    <row r="120" spans="1:51" s="93" customFormat="1" ht="15.75" thickBot="1" x14ac:dyDescent="0.25">
      <c r="A120" s="426"/>
      <c r="B120" s="472" t="s">
        <v>335</v>
      </c>
      <c r="C120" s="209" t="s">
        <v>117</v>
      </c>
      <c r="D120" s="210"/>
      <c r="E120" s="211"/>
      <c r="F120" s="211"/>
      <c r="G120" s="212"/>
      <c r="H120" s="213"/>
      <c r="I120" s="214"/>
      <c r="J120" s="214"/>
      <c r="K120" s="215" t="s">
        <v>222</v>
      </c>
      <c r="L120" s="216"/>
      <c r="M120" s="217" t="s">
        <v>222</v>
      </c>
      <c r="N120" s="217"/>
      <c r="O120" s="218"/>
      <c r="P120" s="219"/>
      <c r="Q120" s="220"/>
      <c r="R120" s="220"/>
      <c r="S120" s="221"/>
      <c r="T120" s="222"/>
      <c r="U120" s="223" t="s">
        <v>222</v>
      </c>
      <c r="V120" s="223"/>
      <c r="W120" s="224"/>
      <c r="X120" s="225"/>
      <c r="Y120" s="226" t="s">
        <v>222</v>
      </c>
      <c r="Z120" s="226"/>
      <c r="AA120" s="227"/>
      <c r="AB120" s="228"/>
      <c r="AC120" s="229"/>
      <c r="AD120" s="229" t="s">
        <v>222</v>
      </c>
      <c r="AE120" s="230"/>
      <c r="AF120" s="213"/>
      <c r="AG120" s="214"/>
      <c r="AH120" s="214"/>
      <c r="AI120" s="215"/>
      <c r="AJ120" s="216"/>
      <c r="AK120" s="217"/>
      <c r="AL120" s="217" t="s">
        <v>222</v>
      </c>
      <c r="AM120" s="218"/>
      <c r="AN120" s="219"/>
      <c r="AO120" s="220"/>
      <c r="AP120" s="220"/>
      <c r="AQ120" s="221" t="s">
        <v>222</v>
      </c>
      <c r="AR120" s="222"/>
      <c r="AS120" s="223"/>
      <c r="AT120" s="223"/>
      <c r="AU120" s="224"/>
      <c r="AV120" s="144">
        <f t="shared" ref="AV120:AY122" si="67">COUNTA(D120,H120,L120,P120,T120,X120,AB120,AF120,AJ120,AN120,AR120)</f>
        <v>0</v>
      </c>
      <c r="AW120" s="168">
        <f t="shared" si="67"/>
        <v>3</v>
      </c>
      <c r="AX120" s="144">
        <f t="shared" si="67"/>
        <v>2</v>
      </c>
      <c r="AY120" s="144">
        <f t="shared" si="67"/>
        <v>2</v>
      </c>
    </row>
    <row r="121" spans="1:51" s="93" customFormat="1" ht="15.75" thickBot="1" x14ac:dyDescent="0.25">
      <c r="A121" s="426"/>
      <c r="B121" s="472"/>
      <c r="C121" s="145" t="s">
        <v>336</v>
      </c>
      <c r="D121" s="146"/>
      <c r="E121" s="147"/>
      <c r="F121" s="147"/>
      <c r="G121" s="148"/>
      <c r="H121" s="149"/>
      <c r="I121" s="150"/>
      <c r="J121" s="150"/>
      <c r="K121" s="151" t="s">
        <v>222</v>
      </c>
      <c r="L121" s="152"/>
      <c r="M121" s="153" t="s">
        <v>222</v>
      </c>
      <c r="N121" s="153"/>
      <c r="O121" s="154"/>
      <c r="P121" s="155"/>
      <c r="Q121" s="156"/>
      <c r="R121" s="156"/>
      <c r="S121" s="157"/>
      <c r="T121" s="158" t="s">
        <v>222</v>
      </c>
      <c r="U121" s="159"/>
      <c r="V121" s="159"/>
      <c r="W121" s="160"/>
      <c r="X121" s="161"/>
      <c r="Y121" s="162" t="s">
        <v>222</v>
      </c>
      <c r="Z121" s="162"/>
      <c r="AA121" s="163"/>
      <c r="AB121" s="164"/>
      <c r="AC121" s="165"/>
      <c r="AD121" s="165" t="s">
        <v>222</v>
      </c>
      <c r="AE121" s="166"/>
      <c r="AF121" s="149"/>
      <c r="AG121" s="150"/>
      <c r="AH121" s="150"/>
      <c r="AI121" s="151"/>
      <c r="AJ121" s="152"/>
      <c r="AK121" s="153"/>
      <c r="AL121" s="153" t="s">
        <v>222</v>
      </c>
      <c r="AM121" s="154"/>
      <c r="AN121" s="155"/>
      <c r="AO121" s="156"/>
      <c r="AP121" s="156" t="s">
        <v>222</v>
      </c>
      <c r="AQ121" s="157"/>
      <c r="AR121" s="158"/>
      <c r="AS121" s="159"/>
      <c r="AT121" s="159"/>
      <c r="AU121" s="160"/>
      <c r="AV121" s="144">
        <f t="shared" si="67"/>
        <v>1</v>
      </c>
      <c r="AW121" s="168">
        <f t="shared" si="67"/>
        <v>2</v>
      </c>
      <c r="AX121" s="144">
        <f t="shared" si="67"/>
        <v>3</v>
      </c>
      <c r="AY121" s="144">
        <f t="shared" si="67"/>
        <v>1</v>
      </c>
    </row>
    <row r="122" spans="1:51" s="93" customFormat="1" ht="15.75" thickBot="1" x14ac:dyDescent="0.25">
      <c r="A122" s="426"/>
      <c r="B122" s="472"/>
      <c r="C122" s="169" t="s">
        <v>337</v>
      </c>
      <c r="D122" s="97"/>
      <c r="E122" s="98"/>
      <c r="F122" s="98"/>
      <c r="G122" s="99"/>
      <c r="H122" s="170"/>
      <c r="I122" s="171"/>
      <c r="J122" s="171"/>
      <c r="K122" s="172" t="s">
        <v>222</v>
      </c>
      <c r="L122" s="173" t="s">
        <v>222</v>
      </c>
      <c r="M122" s="174"/>
      <c r="N122" s="174"/>
      <c r="O122" s="175"/>
      <c r="P122" s="176"/>
      <c r="Q122" s="177"/>
      <c r="R122" s="177"/>
      <c r="S122" s="178"/>
      <c r="T122" s="179" t="s">
        <v>222</v>
      </c>
      <c r="U122" s="180"/>
      <c r="V122" s="180"/>
      <c r="W122" s="181"/>
      <c r="X122" s="182"/>
      <c r="Y122" s="183"/>
      <c r="Z122" s="183" t="s">
        <v>222</v>
      </c>
      <c r="AA122" s="184"/>
      <c r="AB122" s="185"/>
      <c r="AC122" s="186"/>
      <c r="AD122" s="186" t="s">
        <v>222</v>
      </c>
      <c r="AE122" s="187"/>
      <c r="AF122" s="170"/>
      <c r="AG122" s="171"/>
      <c r="AH122" s="171"/>
      <c r="AI122" s="172"/>
      <c r="AJ122" s="173"/>
      <c r="AK122" s="174"/>
      <c r="AL122" s="174" t="s">
        <v>222</v>
      </c>
      <c r="AM122" s="175"/>
      <c r="AN122" s="176"/>
      <c r="AO122" s="177"/>
      <c r="AP122" s="177" t="s">
        <v>222</v>
      </c>
      <c r="AQ122" s="178"/>
      <c r="AR122" s="179"/>
      <c r="AS122" s="180"/>
      <c r="AT122" s="180"/>
      <c r="AU122" s="181"/>
      <c r="AV122" s="168">
        <f t="shared" si="67"/>
        <v>2</v>
      </c>
      <c r="AW122" s="144">
        <f t="shared" si="67"/>
        <v>0</v>
      </c>
      <c r="AX122" s="144">
        <f t="shared" si="67"/>
        <v>4</v>
      </c>
      <c r="AY122" s="144">
        <f t="shared" si="67"/>
        <v>1</v>
      </c>
    </row>
    <row r="123" spans="1:51" s="93" customFormat="1" ht="15.75" thickBot="1" x14ac:dyDescent="0.25">
      <c r="A123" s="426"/>
      <c r="B123" s="189" t="s">
        <v>273</v>
      </c>
      <c r="C123" s="231" t="str">
        <f>B120</f>
        <v>PARTICIPACION Y CONVIVENCIA</v>
      </c>
      <c r="D123" s="311">
        <f>COUNT(D120:D122)+COUNTIFS(D120:D122,"X")</f>
        <v>0</v>
      </c>
      <c r="E123" s="190">
        <f t="shared" ref="E123:AA123" si="68">COUNT(E120:E122)+COUNTIFS(E120:E122,"X")</f>
        <v>0</v>
      </c>
      <c r="F123" s="190">
        <f t="shared" si="68"/>
        <v>0</v>
      </c>
      <c r="G123" s="191">
        <f t="shared" si="68"/>
        <v>0</v>
      </c>
      <c r="H123" s="192">
        <f t="shared" si="68"/>
        <v>0</v>
      </c>
      <c r="I123" s="193">
        <f t="shared" si="68"/>
        <v>0</v>
      </c>
      <c r="J123" s="193">
        <f t="shared" si="68"/>
        <v>0</v>
      </c>
      <c r="K123" s="194">
        <f t="shared" si="68"/>
        <v>3</v>
      </c>
      <c r="L123" s="195">
        <f t="shared" si="68"/>
        <v>1</v>
      </c>
      <c r="M123" s="196">
        <f t="shared" si="68"/>
        <v>2</v>
      </c>
      <c r="N123" s="196">
        <f t="shared" si="68"/>
        <v>0</v>
      </c>
      <c r="O123" s="197">
        <f t="shared" si="68"/>
        <v>0</v>
      </c>
      <c r="P123" s="198">
        <f t="shared" si="68"/>
        <v>0</v>
      </c>
      <c r="Q123" s="199">
        <f t="shared" si="68"/>
        <v>0</v>
      </c>
      <c r="R123" s="199">
        <f t="shared" si="68"/>
        <v>0</v>
      </c>
      <c r="S123" s="200">
        <f t="shared" si="68"/>
        <v>0</v>
      </c>
      <c r="T123" s="201">
        <f t="shared" si="68"/>
        <v>2</v>
      </c>
      <c r="U123" s="202">
        <f t="shared" si="68"/>
        <v>1</v>
      </c>
      <c r="V123" s="202">
        <f t="shared" si="68"/>
        <v>0</v>
      </c>
      <c r="W123" s="203">
        <f t="shared" si="68"/>
        <v>0</v>
      </c>
      <c r="X123" s="204">
        <f t="shared" si="68"/>
        <v>0</v>
      </c>
      <c r="Y123" s="205">
        <f t="shared" si="68"/>
        <v>2</v>
      </c>
      <c r="Z123" s="205">
        <f t="shared" si="68"/>
        <v>1</v>
      </c>
      <c r="AA123" s="206">
        <f t="shared" si="68"/>
        <v>0</v>
      </c>
      <c r="AB123" s="207">
        <f>COUNT(AB120:AB122)+COUNTIFS(AB120:AB122,"X")</f>
        <v>0</v>
      </c>
      <c r="AC123" s="207">
        <f t="shared" ref="AC123:AU123" si="69">COUNT(AC120:AC122)+COUNTIFS(AC120:AC122,"X")</f>
        <v>0</v>
      </c>
      <c r="AD123" s="207">
        <f t="shared" si="69"/>
        <v>3</v>
      </c>
      <c r="AE123" s="207">
        <f t="shared" si="69"/>
        <v>0</v>
      </c>
      <c r="AF123" s="192">
        <f t="shared" si="69"/>
        <v>0</v>
      </c>
      <c r="AG123" s="193">
        <f t="shared" si="69"/>
        <v>0</v>
      </c>
      <c r="AH123" s="193">
        <f t="shared" si="69"/>
        <v>0</v>
      </c>
      <c r="AI123" s="194">
        <f t="shared" si="69"/>
        <v>0</v>
      </c>
      <c r="AJ123" s="195">
        <f t="shared" si="69"/>
        <v>0</v>
      </c>
      <c r="AK123" s="196">
        <f t="shared" si="69"/>
        <v>0</v>
      </c>
      <c r="AL123" s="196">
        <f t="shared" si="69"/>
        <v>3</v>
      </c>
      <c r="AM123" s="197">
        <f t="shared" si="69"/>
        <v>0</v>
      </c>
      <c r="AN123" s="198">
        <f t="shared" si="69"/>
        <v>0</v>
      </c>
      <c r="AO123" s="199">
        <f t="shared" si="69"/>
        <v>0</v>
      </c>
      <c r="AP123" s="199">
        <f t="shared" si="69"/>
        <v>2</v>
      </c>
      <c r="AQ123" s="200">
        <f t="shared" si="69"/>
        <v>1</v>
      </c>
      <c r="AR123" s="201">
        <f t="shared" si="69"/>
        <v>0</v>
      </c>
      <c r="AS123" s="202">
        <f t="shared" si="69"/>
        <v>0</v>
      </c>
      <c r="AT123" s="202">
        <f t="shared" si="69"/>
        <v>0</v>
      </c>
      <c r="AU123" s="203">
        <f t="shared" si="69"/>
        <v>0</v>
      </c>
      <c r="AV123" s="208">
        <f>AV122+AV121+AV120</f>
        <v>3</v>
      </c>
      <c r="AW123" s="208">
        <f>AW122+AW121+AW120</f>
        <v>5</v>
      </c>
      <c r="AX123" s="208">
        <f>AX122+AX121+AX120</f>
        <v>9</v>
      </c>
      <c r="AY123" s="208">
        <f>AY122+AY121+AY120</f>
        <v>4</v>
      </c>
    </row>
    <row r="124" spans="1:51" s="93" customFormat="1" ht="15" customHeight="1" thickBot="1" x14ac:dyDescent="0.25">
      <c r="A124" s="426"/>
      <c r="B124" s="472" t="s">
        <v>338</v>
      </c>
      <c r="C124" s="209" t="s">
        <v>339</v>
      </c>
      <c r="D124" s="210"/>
      <c r="E124" s="211"/>
      <c r="F124" s="211"/>
      <c r="G124" s="212"/>
      <c r="H124" s="213" t="s">
        <v>222</v>
      </c>
      <c r="I124" s="214"/>
      <c r="J124" s="214"/>
      <c r="K124" s="215"/>
      <c r="L124" s="216" t="s">
        <v>222</v>
      </c>
      <c r="M124" s="217"/>
      <c r="N124" s="217"/>
      <c r="O124" s="218"/>
      <c r="P124" s="219"/>
      <c r="Q124" s="220"/>
      <c r="R124" s="220"/>
      <c r="S124" s="221"/>
      <c r="T124" s="222" t="s">
        <v>222</v>
      </c>
      <c r="U124" s="223"/>
      <c r="V124" s="223"/>
      <c r="W124" s="224"/>
      <c r="X124" s="225" t="s">
        <v>222</v>
      </c>
      <c r="Y124" s="226"/>
      <c r="Z124" s="226"/>
      <c r="AA124" s="227"/>
      <c r="AB124" s="228"/>
      <c r="AC124" s="229"/>
      <c r="AD124" s="229" t="s">
        <v>222</v>
      </c>
      <c r="AE124" s="230"/>
      <c r="AF124" s="213"/>
      <c r="AG124" s="214"/>
      <c r="AH124" s="214"/>
      <c r="AI124" s="215"/>
      <c r="AJ124" s="216"/>
      <c r="AK124" s="217"/>
      <c r="AL124" s="217" t="s">
        <v>222</v>
      </c>
      <c r="AM124" s="218"/>
      <c r="AN124" s="219"/>
      <c r="AO124" s="220" t="s">
        <v>222</v>
      </c>
      <c r="AP124" s="220"/>
      <c r="AQ124" s="221"/>
      <c r="AR124" s="222"/>
      <c r="AS124" s="223"/>
      <c r="AT124" s="223"/>
      <c r="AU124" s="224"/>
      <c r="AV124" s="168">
        <f t="shared" ref="AV124:AY126" si="70">COUNTA(D124,H124,L124,P124,T124,X124,AB124,AF124,AJ124,AN124,AR124)</f>
        <v>4</v>
      </c>
      <c r="AW124" s="144">
        <f t="shared" si="70"/>
        <v>1</v>
      </c>
      <c r="AX124" s="144">
        <f t="shared" si="70"/>
        <v>2</v>
      </c>
      <c r="AY124" s="144">
        <f t="shared" si="70"/>
        <v>0</v>
      </c>
    </row>
    <row r="125" spans="1:51" s="93" customFormat="1" ht="15.75" thickBot="1" x14ac:dyDescent="0.25">
      <c r="A125" s="426"/>
      <c r="B125" s="472"/>
      <c r="C125" s="145" t="s">
        <v>340</v>
      </c>
      <c r="D125" s="146"/>
      <c r="E125" s="147"/>
      <c r="F125" s="147"/>
      <c r="G125" s="148"/>
      <c r="H125" s="149"/>
      <c r="I125" s="150"/>
      <c r="J125" s="150"/>
      <c r="K125" s="151" t="s">
        <v>222</v>
      </c>
      <c r="L125" s="152"/>
      <c r="M125" s="153" t="s">
        <v>222</v>
      </c>
      <c r="N125" s="153"/>
      <c r="O125" s="154"/>
      <c r="P125" s="155"/>
      <c r="Q125" s="156"/>
      <c r="R125" s="156"/>
      <c r="S125" s="157"/>
      <c r="T125" s="158" t="s">
        <v>222</v>
      </c>
      <c r="U125" s="159"/>
      <c r="V125" s="159"/>
      <c r="W125" s="160"/>
      <c r="X125" s="161"/>
      <c r="Y125" s="162" t="s">
        <v>222</v>
      </c>
      <c r="Z125" s="162"/>
      <c r="AA125" s="163"/>
      <c r="AB125" s="164"/>
      <c r="AC125" s="165" t="s">
        <v>222</v>
      </c>
      <c r="AD125" s="165"/>
      <c r="AE125" s="166"/>
      <c r="AF125" s="149"/>
      <c r="AG125" s="150"/>
      <c r="AH125" s="150"/>
      <c r="AI125" s="151"/>
      <c r="AJ125" s="152"/>
      <c r="AK125" s="153"/>
      <c r="AL125" s="153"/>
      <c r="AM125" s="154" t="s">
        <v>222</v>
      </c>
      <c r="AN125" s="155"/>
      <c r="AO125" s="156"/>
      <c r="AP125" s="156" t="s">
        <v>222</v>
      </c>
      <c r="AQ125" s="157"/>
      <c r="AR125" s="158"/>
      <c r="AS125" s="159"/>
      <c r="AT125" s="159"/>
      <c r="AU125" s="160"/>
      <c r="AV125" s="144">
        <f t="shared" si="70"/>
        <v>1</v>
      </c>
      <c r="AW125" s="168">
        <f t="shared" si="70"/>
        <v>3</v>
      </c>
      <c r="AX125" s="144">
        <f t="shared" si="70"/>
        <v>1</v>
      </c>
      <c r="AY125" s="144">
        <f t="shared" si="70"/>
        <v>2</v>
      </c>
    </row>
    <row r="126" spans="1:51" s="93" customFormat="1" ht="15.75" thickBot="1" x14ac:dyDescent="0.25">
      <c r="A126" s="426"/>
      <c r="B126" s="472"/>
      <c r="C126" s="145" t="s">
        <v>341</v>
      </c>
      <c r="D126" s="146"/>
      <c r="E126" s="147"/>
      <c r="F126" s="147"/>
      <c r="G126" s="148"/>
      <c r="H126" s="149"/>
      <c r="I126" s="150" t="s">
        <v>222</v>
      </c>
      <c r="J126" s="150"/>
      <c r="K126" s="151"/>
      <c r="L126" s="152" t="s">
        <v>222</v>
      </c>
      <c r="M126" s="153"/>
      <c r="N126" s="153"/>
      <c r="O126" s="154"/>
      <c r="P126" s="155"/>
      <c r="Q126" s="156"/>
      <c r="R126" s="156"/>
      <c r="S126" s="157"/>
      <c r="T126" s="158" t="s">
        <v>222</v>
      </c>
      <c r="U126" s="159"/>
      <c r="V126" s="159"/>
      <c r="W126" s="160"/>
      <c r="X126" s="161" t="s">
        <v>222</v>
      </c>
      <c r="Y126" s="162"/>
      <c r="Z126" s="162"/>
      <c r="AA126" s="163"/>
      <c r="AB126" s="164"/>
      <c r="AC126" s="165" t="s">
        <v>222</v>
      </c>
      <c r="AD126" s="165"/>
      <c r="AE126" s="166"/>
      <c r="AF126" s="149"/>
      <c r="AG126" s="150"/>
      <c r="AH126" s="150"/>
      <c r="AI126" s="151"/>
      <c r="AJ126" s="152"/>
      <c r="AK126" s="153"/>
      <c r="AL126" s="153" t="s">
        <v>222</v>
      </c>
      <c r="AM126" s="154"/>
      <c r="AN126" s="155"/>
      <c r="AO126" s="156" t="s">
        <v>222</v>
      </c>
      <c r="AP126" s="156"/>
      <c r="AQ126" s="157"/>
      <c r="AR126" s="158"/>
      <c r="AS126" s="159"/>
      <c r="AT126" s="159"/>
      <c r="AU126" s="160"/>
      <c r="AV126" s="168">
        <f t="shared" si="70"/>
        <v>3</v>
      </c>
      <c r="AW126" s="168">
        <f t="shared" si="70"/>
        <v>3</v>
      </c>
      <c r="AX126" s="144">
        <f t="shared" si="70"/>
        <v>1</v>
      </c>
      <c r="AY126" s="144">
        <f t="shared" si="70"/>
        <v>0</v>
      </c>
    </row>
    <row r="127" spans="1:51" s="93" customFormat="1" ht="15.75" thickBot="1" x14ac:dyDescent="0.25">
      <c r="A127" s="426"/>
      <c r="B127" s="295" t="s">
        <v>273</v>
      </c>
      <c r="C127" s="231" t="str">
        <f>B124</f>
        <v>PREVENCION DE RIESGOS</v>
      </c>
      <c r="D127" s="311">
        <f>COUNT(D124:D126)+COUNTIFS(D124:D126,"X")</f>
        <v>0</v>
      </c>
      <c r="E127" s="190">
        <f t="shared" ref="E127:AA127" si="71">COUNT(E124:E126)+COUNTIFS(E124:E126,"X")</f>
        <v>0</v>
      </c>
      <c r="F127" s="190">
        <f t="shared" si="71"/>
        <v>0</v>
      </c>
      <c r="G127" s="191">
        <f t="shared" si="71"/>
        <v>0</v>
      </c>
      <c r="H127" s="192">
        <f t="shared" si="71"/>
        <v>1</v>
      </c>
      <c r="I127" s="193">
        <f t="shared" si="71"/>
        <v>1</v>
      </c>
      <c r="J127" s="193">
        <f t="shared" si="71"/>
        <v>0</v>
      </c>
      <c r="K127" s="194">
        <f t="shared" si="71"/>
        <v>1</v>
      </c>
      <c r="L127" s="195">
        <f t="shared" si="71"/>
        <v>2</v>
      </c>
      <c r="M127" s="196">
        <f t="shared" si="71"/>
        <v>1</v>
      </c>
      <c r="N127" s="196">
        <f t="shared" si="71"/>
        <v>0</v>
      </c>
      <c r="O127" s="197">
        <f t="shared" si="71"/>
        <v>0</v>
      </c>
      <c r="P127" s="198">
        <f t="shared" si="71"/>
        <v>0</v>
      </c>
      <c r="Q127" s="199">
        <f t="shared" si="71"/>
        <v>0</v>
      </c>
      <c r="R127" s="199">
        <f t="shared" si="71"/>
        <v>0</v>
      </c>
      <c r="S127" s="200">
        <f t="shared" si="71"/>
        <v>0</v>
      </c>
      <c r="T127" s="201">
        <f t="shared" si="71"/>
        <v>3</v>
      </c>
      <c r="U127" s="202">
        <f t="shared" si="71"/>
        <v>0</v>
      </c>
      <c r="V127" s="202">
        <f t="shared" si="71"/>
        <v>0</v>
      </c>
      <c r="W127" s="203">
        <f t="shared" si="71"/>
        <v>0</v>
      </c>
      <c r="X127" s="204">
        <f t="shared" si="71"/>
        <v>2</v>
      </c>
      <c r="Y127" s="205">
        <f t="shared" si="71"/>
        <v>1</v>
      </c>
      <c r="Z127" s="205">
        <f t="shared" si="71"/>
        <v>0</v>
      </c>
      <c r="AA127" s="206">
        <f t="shared" si="71"/>
        <v>0</v>
      </c>
      <c r="AB127" s="207">
        <f>COUNT(AB124:AB126)+COUNTIFS(AB124:AB126,"X")</f>
        <v>0</v>
      </c>
      <c r="AC127" s="207">
        <f t="shared" ref="AC127:AU127" si="72">COUNT(AC124:AC126)+COUNTIFS(AC124:AC126,"X")</f>
        <v>2</v>
      </c>
      <c r="AD127" s="207">
        <f t="shared" si="72"/>
        <v>1</v>
      </c>
      <c r="AE127" s="207">
        <f t="shared" si="72"/>
        <v>0</v>
      </c>
      <c r="AF127" s="192">
        <f t="shared" si="72"/>
        <v>0</v>
      </c>
      <c r="AG127" s="193">
        <f t="shared" si="72"/>
        <v>0</v>
      </c>
      <c r="AH127" s="193">
        <f t="shared" si="72"/>
        <v>0</v>
      </c>
      <c r="AI127" s="194">
        <f t="shared" si="72"/>
        <v>0</v>
      </c>
      <c r="AJ127" s="195">
        <f t="shared" si="72"/>
        <v>0</v>
      </c>
      <c r="AK127" s="196">
        <f t="shared" si="72"/>
        <v>0</v>
      </c>
      <c r="AL127" s="196">
        <f t="shared" si="72"/>
        <v>2</v>
      </c>
      <c r="AM127" s="197">
        <f t="shared" si="72"/>
        <v>1</v>
      </c>
      <c r="AN127" s="198">
        <f t="shared" si="72"/>
        <v>0</v>
      </c>
      <c r="AO127" s="199">
        <f t="shared" si="72"/>
        <v>2</v>
      </c>
      <c r="AP127" s="199">
        <f t="shared" si="72"/>
        <v>1</v>
      </c>
      <c r="AQ127" s="200">
        <f t="shared" si="72"/>
        <v>0</v>
      </c>
      <c r="AR127" s="201">
        <f t="shared" si="72"/>
        <v>0</v>
      </c>
      <c r="AS127" s="202">
        <f t="shared" si="72"/>
        <v>0</v>
      </c>
      <c r="AT127" s="202">
        <f t="shared" si="72"/>
        <v>0</v>
      </c>
      <c r="AU127" s="203">
        <f t="shared" si="72"/>
        <v>0</v>
      </c>
      <c r="AV127" s="208">
        <f>AV126+AV125+AV124</f>
        <v>8</v>
      </c>
      <c r="AW127" s="208">
        <f>AW126+AW125+AW124</f>
        <v>7</v>
      </c>
      <c r="AX127" s="208">
        <f>AX126+AX125+AX124</f>
        <v>4</v>
      </c>
      <c r="AY127" s="208">
        <f>AY126+AY125+AY124</f>
        <v>2</v>
      </c>
    </row>
    <row r="128" spans="1:51" s="93" customFormat="1" x14ac:dyDescent="0.2">
      <c r="A128" s="426"/>
      <c r="B128" s="312" t="s">
        <v>287</v>
      </c>
      <c r="C128" s="479" t="str">
        <f>A109</f>
        <v>GESTION DE LA COMUNIDAD</v>
      </c>
      <c r="D128" s="210">
        <f t="shared" ref="D128:AY128" si="73">D113+D119+D123+D127</f>
        <v>0</v>
      </c>
      <c r="E128" s="211">
        <f t="shared" si="73"/>
        <v>0</v>
      </c>
      <c r="F128" s="211">
        <f t="shared" si="73"/>
        <v>0</v>
      </c>
      <c r="G128" s="212">
        <f t="shared" si="73"/>
        <v>0</v>
      </c>
      <c r="H128" s="237">
        <f t="shared" si="73"/>
        <v>1</v>
      </c>
      <c r="I128" s="238">
        <f t="shared" si="73"/>
        <v>1</v>
      </c>
      <c r="J128" s="238">
        <f t="shared" si="73"/>
        <v>3</v>
      </c>
      <c r="K128" s="239">
        <f t="shared" si="73"/>
        <v>9</v>
      </c>
      <c r="L128" s="240">
        <f t="shared" si="73"/>
        <v>5</v>
      </c>
      <c r="M128" s="241">
        <f t="shared" si="73"/>
        <v>7</v>
      </c>
      <c r="N128" s="241">
        <f t="shared" si="73"/>
        <v>1</v>
      </c>
      <c r="O128" s="242">
        <f t="shared" si="73"/>
        <v>0</v>
      </c>
      <c r="P128" s="243">
        <f t="shared" si="73"/>
        <v>0</v>
      </c>
      <c r="Q128" s="244">
        <f t="shared" si="73"/>
        <v>0</v>
      </c>
      <c r="R128" s="244">
        <f t="shared" si="73"/>
        <v>0</v>
      </c>
      <c r="S128" s="245">
        <f t="shared" si="73"/>
        <v>0</v>
      </c>
      <c r="T128" s="246">
        <f t="shared" si="73"/>
        <v>10</v>
      </c>
      <c r="U128" s="247">
        <f t="shared" si="73"/>
        <v>2</v>
      </c>
      <c r="V128" s="247">
        <f t="shared" si="73"/>
        <v>2</v>
      </c>
      <c r="W128" s="248">
        <f t="shared" si="73"/>
        <v>0</v>
      </c>
      <c r="X128" s="249">
        <f t="shared" si="73"/>
        <v>7</v>
      </c>
      <c r="Y128" s="250">
        <f t="shared" si="73"/>
        <v>5</v>
      </c>
      <c r="Z128" s="250">
        <f t="shared" si="73"/>
        <v>2</v>
      </c>
      <c r="AA128" s="251">
        <f t="shared" si="73"/>
        <v>0</v>
      </c>
      <c r="AB128" s="252">
        <f t="shared" si="73"/>
        <v>0</v>
      </c>
      <c r="AC128" s="253">
        <f t="shared" si="73"/>
        <v>2</v>
      </c>
      <c r="AD128" s="253">
        <f t="shared" si="73"/>
        <v>12</v>
      </c>
      <c r="AE128" s="254">
        <f t="shared" si="73"/>
        <v>0</v>
      </c>
      <c r="AF128" s="237">
        <f t="shared" si="73"/>
        <v>0</v>
      </c>
      <c r="AG128" s="238">
        <f t="shared" si="73"/>
        <v>0</v>
      </c>
      <c r="AH128" s="238">
        <f t="shared" si="73"/>
        <v>0</v>
      </c>
      <c r="AI128" s="239">
        <f t="shared" si="73"/>
        <v>0</v>
      </c>
      <c r="AJ128" s="240">
        <f t="shared" si="73"/>
        <v>0</v>
      </c>
      <c r="AK128" s="241">
        <f t="shared" si="73"/>
        <v>3</v>
      </c>
      <c r="AL128" s="241">
        <f t="shared" si="73"/>
        <v>8</v>
      </c>
      <c r="AM128" s="242">
        <f t="shared" si="73"/>
        <v>3</v>
      </c>
      <c r="AN128" s="243">
        <f t="shared" si="73"/>
        <v>0</v>
      </c>
      <c r="AO128" s="244">
        <f t="shared" si="73"/>
        <v>3</v>
      </c>
      <c r="AP128" s="244">
        <f t="shared" si="73"/>
        <v>8</v>
      </c>
      <c r="AQ128" s="245">
        <f t="shared" si="73"/>
        <v>3</v>
      </c>
      <c r="AR128" s="246">
        <f t="shared" si="73"/>
        <v>0</v>
      </c>
      <c r="AS128" s="247">
        <f t="shared" si="73"/>
        <v>0</v>
      </c>
      <c r="AT128" s="247">
        <f t="shared" si="73"/>
        <v>0</v>
      </c>
      <c r="AU128" s="248">
        <f t="shared" si="73"/>
        <v>0</v>
      </c>
      <c r="AV128" s="255">
        <f t="shared" si="73"/>
        <v>23</v>
      </c>
      <c r="AW128" s="256">
        <f t="shared" si="73"/>
        <v>23</v>
      </c>
      <c r="AX128" s="256">
        <f t="shared" si="73"/>
        <v>36</v>
      </c>
      <c r="AY128" s="257">
        <f t="shared" si="73"/>
        <v>15</v>
      </c>
    </row>
    <row r="129" spans="1:51" s="93" customFormat="1" ht="15.75" thickBot="1" x14ac:dyDescent="0.25">
      <c r="A129" s="427"/>
      <c r="B129" s="313" t="s">
        <v>288</v>
      </c>
      <c r="C129" s="480"/>
      <c r="D129" s="258">
        <f>D128*100%/14</f>
        <v>0</v>
      </c>
      <c r="E129" s="259">
        <f t="shared" ref="E129:AA129" si="74">E128*100%/14</f>
        <v>0</v>
      </c>
      <c r="F129" s="259">
        <f t="shared" si="74"/>
        <v>0</v>
      </c>
      <c r="G129" s="260">
        <f t="shared" si="74"/>
        <v>0</v>
      </c>
      <c r="H129" s="261">
        <f t="shared" si="74"/>
        <v>7.1428571428571425E-2</v>
      </c>
      <c r="I129" s="262">
        <f t="shared" si="74"/>
        <v>7.1428571428571425E-2</v>
      </c>
      <c r="J129" s="262">
        <f t="shared" si="74"/>
        <v>0.21428571428571427</v>
      </c>
      <c r="K129" s="263">
        <f t="shared" si="74"/>
        <v>0.6428571428571429</v>
      </c>
      <c r="L129" s="264">
        <f t="shared" si="74"/>
        <v>0.35714285714285715</v>
      </c>
      <c r="M129" s="265">
        <f t="shared" si="74"/>
        <v>0.5</v>
      </c>
      <c r="N129" s="265">
        <f t="shared" si="74"/>
        <v>7.1428571428571425E-2</v>
      </c>
      <c r="O129" s="266">
        <f t="shared" si="74"/>
        <v>0</v>
      </c>
      <c r="P129" s="267">
        <f t="shared" si="74"/>
        <v>0</v>
      </c>
      <c r="Q129" s="268">
        <f t="shared" si="74"/>
        <v>0</v>
      </c>
      <c r="R129" s="268">
        <f t="shared" si="74"/>
        <v>0</v>
      </c>
      <c r="S129" s="269">
        <f t="shared" si="74"/>
        <v>0</v>
      </c>
      <c r="T129" s="270">
        <f t="shared" si="74"/>
        <v>0.7142857142857143</v>
      </c>
      <c r="U129" s="271">
        <f t="shared" si="74"/>
        <v>0.14285714285714285</v>
      </c>
      <c r="V129" s="271">
        <f t="shared" si="74"/>
        <v>0.14285714285714285</v>
      </c>
      <c r="W129" s="272">
        <f t="shared" si="74"/>
        <v>0</v>
      </c>
      <c r="X129" s="273">
        <f t="shared" si="74"/>
        <v>0.5</v>
      </c>
      <c r="Y129" s="274">
        <f t="shared" si="74"/>
        <v>0.35714285714285715</v>
      </c>
      <c r="Z129" s="274">
        <f t="shared" si="74"/>
        <v>0.14285714285714285</v>
      </c>
      <c r="AA129" s="275">
        <f t="shared" si="74"/>
        <v>0</v>
      </c>
      <c r="AB129" s="276">
        <f>AB128*100%/14</f>
        <v>0</v>
      </c>
      <c r="AC129" s="277">
        <f t="shared" ref="AC129:AY129" si="75">AC128*100%/14</f>
        <v>0.14285714285714285</v>
      </c>
      <c r="AD129" s="277">
        <f t="shared" si="75"/>
        <v>0.8571428571428571</v>
      </c>
      <c r="AE129" s="278">
        <f t="shared" si="75"/>
        <v>0</v>
      </c>
      <c r="AF129" s="261">
        <f t="shared" si="75"/>
        <v>0</v>
      </c>
      <c r="AG129" s="262">
        <f t="shared" si="75"/>
        <v>0</v>
      </c>
      <c r="AH129" s="262">
        <f t="shared" si="75"/>
        <v>0</v>
      </c>
      <c r="AI129" s="263">
        <f t="shared" si="75"/>
        <v>0</v>
      </c>
      <c r="AJ129" s="264">
        <f t="shared" si="75"/>
        <v>0</v>
      </c>
      <c r="AK129" s="265">
        <f t="shared" si="75"/>
        <v>0.21428571428571427</v>
      </c>
      <c r="AL129" s="265">
        <f t="shared" si="75"/>
        <v>0.5714285714285714</v>
      </c>
      <c r="AM129" s="266">
        <f t="shared" si="75"/>
        <v>0.21428571428571427</v>
      </c>
      <c r="AN129" s="267">
        <f t="shared" si="75"/>
        <v>0</v>
      </c>
      <c r="AO129" s="268">
        <f t="shared" si="75"/>
        <v>0.21428571428571427</v>
      </c>
      <c r="AP129" s="268">
        <f t="shared" si="75"/>
        <v>0.5714285714285714</v>
      </c>
      <c r="AQ129" s="269">
        <f t="shared" si="75"/>
        <v>0.21428571428571427</v>
      </c>
      <c r="AR129" s="270">
        <f t="shared" si="75"/>
        <v>0</v>
      </c>
      <c r="AS129" s="271">
        <f t="shared" si="75"/>
        <v>0</v>
      </c>
      <c r="AT129" s="271">
        <f t="shared" si="75"/>
        <v>0</v>
      </c>
      <c r="AU129" s="272">
        <f t="shared" si="75"/>
        <v>0</v>
      </c>
      <c r="AV129" s="279">
        <f t="shared" si="75"/>
        <v>1.6428571428571428</v>
      </c>
      <c r="AW129" s="280">
        <f t="shared" si="75"/>
        <v>1.6428571428571428</v>
      </c>
      <c r="AX129" s="280">
        <f t="shared" si="75"/>
        <v>2.5714285714285716</v>
      </c>
      <c r="AY129" s="281">
        <f t="shared" si="75"/>
        <v>1.0714285714285714</v>
      </c>
    </row>
    <row r="130" spans="1:51" s="93" customFormat="1" x14ac:dyDescent="0.2">
      <c r="A130" s="296"/>
      <c r="B130" s="297"/>
      <c r="C130" s="298"/>
      <c r="D130" s="299"/>
      <c r="E130" s="299"/>
      <c r="F130" s="299"/>
      <c r="G130" s="300"/>
    </row>
    <row r="131" spans="1:51" s="93" customFormat="1" x14ac:dyDescent="0.2">
      <c r="A131" s="301"/>
      <c r="B131" s="302" t="s">
        <v>342</v>
      </c>
      <c r="C131" s="303"/>
      <c r="D131" s="435" t="s">
        <v>343</v>
      </c>
      <c r="E131" s="435"/>
      <c r="F131" s="435"/>
      <c r="G131" s="481"/>
      <c r="Q131" s="482" t="s">
        <v>344</v>
      </c>
      <c r="R131" s="482"/>
      <c r="S131" s="482"/>
      <c r="T131" s="482"/>
      <c r="U131" s="482"/>
      <c r="V131" s="482"/>
      <c r="W131" s="482"/>
      <c r="X131" s="482"/>
      <c r="Y131" s="482"/>
      <c r="Z131" s="482"/>
    </row>
    <row r="132" spans="1:51" s="93" customFormat="1" ht="15.75" thickBot="1" x14ac:dyDescent="0.25">
      <c r="A132" s="304"/>
      <c r="B132" s="305"/>
      <c r="C132" s="306"/>
      <c r="D132" s="307"/>
      <c r="E132" s="307"/>
      <c r="F132" s="307"/>
      <c r="G132" s="308"/>
      <c r="Q132" s="482" t="s">
        <v>345</v>
      </c>
      <c r="R132" s="482"/>
      <c r="S132" s="482"/>
      <c r="T132" s="482"/>
      <c r="U132" s="482"/>
      <c r="V132" s="482"/>
      <c r="W132" s="482"/>
      <c r="X132" s="482"/>
      <c r="Y132" s="482"/>
      <c r="Z132" s="482"/>
    </row>
  </sheetData>
  <mergeCells count="64">
    <mergeCell ref="B76:B78"/>
    <mergeCell ref="B80:B86"/>
    <mergeCell ref="B88:B89"/>
    <mergeCell ref="B91:B100"/>
    <mergeCell ref="B102:B105"/>
    <mergeCell ref="D131:G131"/>
    <mergeCell ref="Q131:Z131"/>
    <mergeCell ref="Q132:Z132"/>
    <mergeCell ref="C107:C108"/>
    <mergeCell ref="A109:A129"/>
    <mergeCell ref="B109:B112"/>
    <mergeCell ref="B114:B118"/>
    <mergeCell ref="B120:B122"/>
    <mergeCell ref="B124:B126"/>
    <mergeCell ref="C128:C129"/>
    <mergeCell ref="B44:B47"/>
    <mergeCell ref="C49:C50"/>
    <mergeCell ref="A51:A75"/>
    <mergeCell ref="B51:B55"/>
    <mergeCell ref="B57:B60"/>
    <mergeCell ref="B62:B65"/>
    <mergeCell ref="B67:B72"/>
    <mergeCell ref="C74:C75"/>
    <mergeCell ref="B14:B18"/>
    <mergeCell ref="B20:B27"/>
    <mergeCell ref="B29:B32"/>
    <mergeCell ref="B34:B42"/>
    <mergeCell ref="L7:O7"/>
    <mergeCell ref="AJ7:AM7"/>
    <mergeCell ref="AN7:AQ7"/>
    <mergeCell ref="AR7:AU7"/>
    <mergeCell ref="AV7:AY7"/>
    <mergeCell ref="B9:B12"/>
    <mergeCell ref="P7:S7"/>
    <mergeCell ref="T7:W7"/>
    <mergeCell ref="X7:AA7"/>
    <mergeCell ref="AB7:AE7"/>
    <mergeCell ref="AF7:AI7"/>
    <mergeCell ref="AF6:AI6"/>
    <mergeCell ref="AJ6:AM6"/>
    <mergeCell ref="AN6:AQ6"/>
    <mergeCell ref="AR6:AU6"/>
    <mergeCell ref="AV6:AY6"/>
    <mergeCell ref="A1:G1"/>
    <mergeCell ref="A2:G2"/>
    <mergeCell ref="A3:G3"/>
    <mergeCell ref="A4:G4"/>
    <mergeCell ref="A5:G5"/>
    <mergeCell ref="A9:A28"/>
    <mergeCell ref="A29:A50"/>
    <mergeCell ref="A76:A90"/>
    <mergeCell ref="A91:A108"/>
    <mergeCell ref="AB6:AE6"/>
    <mergeCell ref="A6:G6"/>
    <mergeCell ref="H6:K6"/>
    <mergeCell ref="L6:O6"/>
    <mergeCell ref="P6:S6"/>
    <mergeCell ref="T6:W6"/>
    <mergeCell ref="X6:AA6"/>
    <mergeCell ref="A7:A8"/>
    <mergeCell ref="B7:B8"/>
    <mergeCell ref="C7:C8"/>
    <mergeCell ref="D7:G7"/>
    <mergeCell ref="H7:K7"/>
  </mergeCells>
  <printOptions horizontalCentered="1"/>
  <pageMargins left="0.98425196850393704" right="0.98425196850393704" top="0.98425196850393704" bottom="0.98425196850393704" header="0.31496062992125984" footer="0.31496062992125984"/>
  <pageSetup orientation="landscape" r:id="rId1"/>
  <headerFooter>
    <oddFooter>&amp;LCODIGO D0101 F01 &amp;CVERSIÓN 01&amp;RDOCUMENTO CONTROLADO</oddFooter>
  </headerFooter>
  <rowBreaks count="5" manualBreakCount="5">
    <brk id="28" max="16383" man="1"/>
    <brk id="50" max="16383" man="1"/>
    <brk id="75" max="16383" man="1"/>
    <brk id="90" max="16383" man="1"/>
    <brk id="108" max="16383" man="1"/>
  </rowBreaks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INSTRUCTIVO</vt:lpstr>
      <vt:lpstr>IDENTIFICACION</vt:lpstr>
      <vt:lpstr>GESTION ACADEMICA</vt:lpstr>
      <vt:lpstr>Consolidado autoevaluacion 2018</vt:lpstr>
      <vt:lpstr>'GESTION ACADEMICA'!Área_de_impresión</vt:lpstr>
      <vt:lpstr>'Consolidado autoevaluacion 2018'!Títulos_a_imprimir</vt:lpstr>
    </vt:vector>
  </TitlesOfParts>
  <Company>UNIVERSIDAD TECNOLOGICA DE PEREIRA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MEN</dc:creator>
  <cp:lastModifiedBy>Galan</cp:lastModifiedBy>
  <cp:lastPrinted>2015-11-29T00:44:27Z</cp:lastPrinted>
  <dcterms:created xsi:type="dcterms:W3CDTF">2007-03-15T14:50:45Z</dcterms:created>
  <dcterms:modified xsi:type="dcterms:W3CDTF">2019-01-15T13:39:08Z</dcterms:modified>
</cp:coreProperties>
</file>